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qdata\Share\TRANS SRVS\OG&amp;E Formula Rate\2025 ATRRs\Projected\PostingDocs\722TemplateUpdate\"/>
    </mc:Choice>
  </mc:AlternateContent>
  <xr:revisionPtr revIDLastSave="0" documentId="8_{47BF996D-CFFC-4D6F-95DD-7F4997B02C45}" xr6:coauthVersionLast="47" xr6:coauthVersionMax="47" xr10:uidLastSave="{00000000-0000-0000-0000-000000000000}"/>
  <bookViews>
    <workbookView xWindow="57480" yWindow="-120" windowWidth="29040" windowHeight="15840" xr2:uid="{198AE7F5-AA79-41C1-83BC-746799FF3643}"/>
  </bookViews>
  <sheets>
    <sheet name="Data " sheetId="1" r:id="rId1"/>
  </sheets>
  <externalReferences>
    <externalReference r:id="rId2"/>
    <externalReference r:id="rId3"/>
    <externalReference r:id="rId4"/>
  </externalReferences>
  <definedNames>
    <definedName name="___INDEX_SHEET___ASAP_Utilities">#REF!</definedName>
    <definedName name="___WSH7">#REF!</definedName>
    <definedName name="__WSH7">#REF!</definedName>
    <definedName name="_AMO_UniqueIdentifier" hidden="1">"'8403d099-e876-4d31-b913-cb2efff0232f'"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SH7">#REF!</definedName>
    <definedName name="a" hidden="1">{"MATALL",#N/A,FALSE,"Sheet4";"matclass",#N/A,FALSE,"Sheet4"}</definedName>
    <definedName name="ACwvu.DATABASE." hidden="1">[2]DATABASE!#REF!</definedName>
    <definedName name="ACwvu.OP." hidden="1">#REF!</definedName>
    <definedName name="Alloc02">#REF!</definedName>
    <definedName name="Alloc03">#REF!</definedName>
    <definedName name="AllocTY">#REF!</definedName>
    <definedName name="Arkansas">#REF!</definedName>
    <definedName name="AS2DocOpenMode" hidden="1">"AS2DocumentEdit"</definedName>
    <definedName name="Blank" hidden="1">{"ARK_JURIS_FUEL",#N/A,FALSE,"Ark_Fuel&amp;Rev"}</definedName>
    <definedName name="BLPH2" hidden="1">'[3]Commercial Paper'!#REF!</definedName>
    <definedName name="BLPH3" hidden="1">'[3]Commercial Paper'!#REF!</definedName>
    <definedName name="BLPH4" hidden="1">'[3]Commercial Paper'!#REF!</definedName>
    <definedName name="BLPH5" hidden="1">'[3]Commercial Paper'!#REF!</definedName>
    <definedName name="BLPH6" hidden="1">'[3]Commercial Paper'!#REF!</definedName>
    <definedName name="CapAlloc">#REF!</definedName>
    <definedName name="CoCode0100">#REF!</definedName>
    <definedName name="CoCode0200">#REF!</definedName>
    <definedName name="CoCode0400">#REF!</definedName>
    <definedName name="CoCode0500">#REF!</definedName>
    <definedName name="CONOCO_FAC">#REF!</definedName>
    <definedName name="cp_by_group">#REF!</definedName>
    <definedName name="cp_by_serv_level">#REF!</definedName>
    <definedName name="cp_input_area">#REF!</definedName>
    <definedName name="dsfds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ror">#REF!</definedName>
    <definedName name="FED">#REF!</definedName>
    <definedName name="g">#REF!</definedName>
    <definedName name="haha" hidden="1">{"OMPA_FAC",#N/A,FALSE,"OMPA FAC"}</definedName>
    <definedName name="MED">#REF!</definedName>
    <definedName name="MEDICARE">#REF!</definedName>
    <definedName name="MonthlyAdj">#REF!</definedName>
    <definedName name="MonthlyDetail">#REF!</definedName>
    <definedName name="OASDI">#REF!</definedName>
    <definedName name="OCT">#REF!</definedName>
    <definedName name="Oklahoma">#REF!</definedName>
    <definedName name="Percent">#REF!</definedName>
    <definedName name="plus_pmts">#REF!</definedName>
    <definedName name="print">#REF!</definedName>
    <definedName name="print_all">#REF!</definedName>
    <definedName name="print_all_D_1">#REF!</definedName>
    <definedName name="_xlnm.Print_Area" localSheetId="0">'Data '!$A$1:$L$234</definedName>
    <definedName name="_xlnm.Print_Area">#REF!</definedName>
    <definedName name="PRINT_AREA_MI">#REF!</definedName>
    <definedName name="print_sch">#REF!</definedName>
    <definedName name="py_cent">#REF!</definedName>
    <definedName name="py_clint">#REF!</definedName>
    <definedName name="py_eec">#REF!</definedName>
    <definedName name="py_ei">#REF!</definedName>
    <definedName name="py_engl">#REF!</definedName>
    <definedName name="py_epc">#REF!</definedName>
    <definedName name="py_esc">#REF!</definedName>
    <definedName name="q" hidden="1">{"MATALL",#N/A,FALSE,"Sheet4";"matclass",#N/A,FALSE,"Sheet4"}</definedName>
    <definedName name="simoutaneous">#REF!</definedName>
    <definedName name="ssss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STATE">#REF!</definedName>
    <definedName name="Swvu.DATABASE." hidden="1">[2]DATABASE!#REF!</definedName>
    <definedName name="Swvu.OP." hidden="1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otal">#REF!</definedName>
    <definedName name="w" hidden="1">{"MATALL",#N/A,FALSE,"Sheet4";"matclass",#N/A,FALSE,"Sheet4"}</definedName>
    <definedName name="WORKCAPa" hidden="1">{"WCCWCLL",#N/A,FALSE,"Sheet3";"PP",#N/A,FALSE,"Sheet3";"MAT1",#N/A,FALSE,"Sheet3";"MAT2",#N/A,FALSE,"Sheet3"}</definedName>
    <definedName name="wrn.2006._.Rate._.Case." hidden="1">{"DAB-1, Sch 21, Pg 1",#N/A,FALSE,"ELEC ENERGY";"DAB-1, Sch 21, Pg 2",#N/A,FALSE,"RTPDenverWater";"DAB-1, Sch 21, Pg 3",#N/A,FALSE,"INCREMENTAL - WHOLESALE"}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CONOCO._.FAC." hidden="1">{"CONOCO_FAC",#N/A,FALSE,"Conoco FAC"}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T._.Schedules." hidden="1">{"ET Schedule 7",#N/A,FALSE,"Plant Adjustments";"ET Schedule 9",#N/A,FALSE,"SterlingStip";"ET Schedule 10",#N/A,FALSE,"Plant Adjustments";"ET Schedule 13",#N/A,FALSE,"Plant Adjustments";"ET Schedule 16",#N/A,FALSE,"DeferredTaxes"}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hidden="1">{"wp_h4.2",#N/A,FALSE,"WP_H4.2";"wp_h4.3",#N/A,FALSE,"WP_H4.3"}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PA._.FAC." hidden="1">{"OMPA_FAC",#N/A,FALSE,"OMPA FAC"}</definedName>
    <definedName name="wrn.OTHER._.DATA." hidden="1">{"OTHER_DATA",#N/A,FALSE,"Ok_Fuel&amp;Rev"}</definedName>
    <definedName name="wrn.PPJOURNAL._.ENTRY." hidden="1">{"PPDEFERREDBAL",#N/A,FALSE,"PRIOR PERIOD ADJMT";#N/A,#N/A,FALSE,"PRIOR PERIOD ADJMT";"PPJOURNALENTRY",#N/A,FALSE,"PRIOR PERIOD ADJMT"}</definedName>
    <definedName name="wrn.PRINT.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SPA._.FAC." hidden="1">{"SPA_FAC",#N/A,FALSE,"OMPA SPA FAC"}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ransmission." hidden="1">{"Transmission",#N/A,FALSE,"Electric O&amp;M Functionalization"}</definedName>
    <definedName name="wrn.WEATHER._.AND._.YR._.END._.CUST._.ADJ." hidden="1">{"WEATHER_CUSTOMERS",#N/A,FALSE,"Ok_Fuel&amp;Rev"}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" i="1" l="1"/>
  <c r="K230" i="1"/>
  <c r="J230" i="1"/>
  <c r="H229" i="1"/>
  <c r="I229" i="1"/>
  <c r="J229" i="1"/>
  <c r="J228" i="1"/>
  <c r="K228" i="1"/>
  <c r="H228" i="1"/>
  <c r="K227" i="1"/>
  <c r="J227" i="1"/>
  <c r="H227" i="1"/>
  <c r="I227" i="1"/>
  <c r="I226" i="1"/>
  <c r="K226" i="1"/>
  <c r="I223" i="1"/>
  <c r="H223" i="1"/>
  <c r="K222" i="1"/>
  <c r="I222" i="1"/>
  <c r="J222" i="1"/>
  <c r="K221" i="1"/>
  <c r="J221" i="1"/>
  <c r="H221" i="1"/>
  <c r="I221" i="1"/>
  <c r="K218" i="1"/>
  <c r="H218" i="1"/>
  <c r="I217" i="1"/>
  <c r="K217" i="1"/>
  <c r="I216" i="1"/>
  <c r="H216" i="1"/>
  <c r="J215" i="1"/>
  <c r="K215" i="1"/>
  <c r="H215" i="1"/>
  <c r="K212" i="1"/>
  <c r="I212" i="1"/>
  <c r="J212" i="1"/>
  <c r="I211" i="1"/>
  <c r="H211" i="1"/>
  <c r="I210" i="1"/>
  <c r="H210" i="1"/>
  <c r="J210" i="1"/>
  <c r="H207" i="1"/>
  <c r="I207" i="1"/>
  <c r="J207" i="1"/>
  <c r="I206" i="1"/>
  <c r="H206" i="1"/>
  <c r="K205" i="1"/>
  <c r="J205" i="1"/>
  <c r="I205" i="1"/>
  <c r="H205" i="1"/>
  <c r="K201" i="1"/>
  <c r="I200" i="1"/>
  <c r="K200" i="1"/>
  <c r="J200" i="1"/>
  <c r="I199" i="1"/>
  <c r="H199" i="1"/>
  <c r="J198" i="1"/>
  <c r="K198" i="1"/>
  <c r="H198" i="1"/>
  <c r="I195" i="1"/>
  <c r="H195" i="1"/>
  <c r="K192" i="1"/>
  <c r="J192" i="1"/>
  <c r="H192" i="1"/>
  <c r="I192" i="1"/>
  <c r="I191" i="1"/>
  <c r="H191" i="1"/>
  <c r="I190" i="1"/>
  <c r="H190" i="1"/>
  <c r="K189" i="1"/>
  <c r="I189" i="1"/>
  <c r="J189" i="1"/>
  <c r="I183" i="1"/>
  <c r="H183" i="1"/>
  <c r="K183" i="1"/>
  <c r="J183" i="1"/>
  <c r="H182" i="1"/>
  <c r="I182" i="1"/>
  <c r="J182" i="1"/>
  <c r="K181" i="1"/>
  <c r="I181" i="1"/>
  <c r="H181" i="1"/>
  <c r="J180" i="1"/>
  <c r="K180" i="1"/>
  <c r="H180" i="1"/>
  <c r="K176" i="1"/>
  <c r="I176" i="1"/>
  <c r="H176" i="1"/>
  <c r="G176" i="1"/>
  <c r="F176" i="1"/>
  <c r="E176" i="1"/>
  <c r="A173" i="1"/>
  <c r="J165" i="1"/>
  <c r="H165" i="1"/>
  <c r="K165" i="1"/>
  <c r="J163" i="1"/>
  <c r="H163" i="1"/>
  <c r="K163" i="1"/>
  <c r="K161" i="1"/>
  <c r="J161" i="1"/>
  <c r="K160" i="1"/>
  <c r="I160" i="1"/>
  <c r="J160" i="1"/>
  <c r="I159" i="1"/>
  <c r="J159" i="1"/>
  <c r="H159" i="1"/>
  <c r="H158" i="1"/>
  <c r="J157" i="1"/>
  <c r="K157" i="1"/>
  <c r="H157" i="1"/>
  <c r="K155" i="1"/>
  <c r="H155" i="1"/>
  <c r="I155" i="1"/>
  <c r="K154" i="1"/>
  <c r="J154" i="1"/>
  <c r="K152" i="1"/>
  <c r="J152" i="1"/>
  <c r="K151" i="1"/>
  <c r="I151" i="1"/>
  <c r="J151" i="1"/>
  <c r="K148" i="1"/>
  <c r="I148" i="1"/>
  <c r="J148" i="1"/>
  <c r="I147" i="1"/>
  <c r="J147" i="1"/>
  <c r="H147" i="1"/>
  <c r="D147" i="1"/>
  <c r="K145" i="1"/>
  <c r="J145" i="1"/>
  <c r="K143" i="1"/>
  <c r="J143" i="1"/>
  <c r="K139" i="1"/>
  <c r="J139" i="1"/>
  <c r="K138" i="1"/>
  <c r="J138" i="1"/>
  <c r="D138" i="1"/>
  <c r="K137" i="1"/>
  <c r="J137" i="1"/>
  <c r="I136" i="1"/>
  <c r="H136" i="1"/>
  <c r="H135" i="1"/>
  <c r="I135" i="1"/>
  <c r="K134" i="1"/>
  <c r="J134" i="1"/>
  <c r="K130" i="1"/>
  <c r="J130" i="1"/>
  <c r="H129" i="1"/>
  <c r="I129" i="1"/>
  <c r="K127" i="1"/>
  <c r="J127" i="1"/>
  <c r="H127" i="1"/>
  <c r="J126" i="1"/>
  <c r="I126" i="1"/>
  <c r="K126" i="1"/>
  <c r="H126" i="1"/>
  <c r="I125" i="1"/>
  <c r="H125" i="1"/>
  <c r="K125" i="1"/>
  <c r="J125" i="1"/>
  <c r="I124" i="1"/>
  <c r="H124" i="1"/>
  <c r="I123" i="1"/>
  <c r="H123" i="1"/>
  <c r="H122" i="1"/>
  <c r="I122" i="1"/>
  <c r="K121" i="1"/>
  <c r="J121" i="1"/>
  <c r="K120" i="1"/>
  <c r="J120" i="1"/>
  <c r="K119" i="1"/>
  <c r="I119" i="1"/>
  <c r="J119" i="1"/>
  <c r="K116" i="1"/>
  <c r="I116" i="1"/>
  <c r="J116" i="1"/>
  <c r="K112" i="1"/>
  <c r="I112" i="1"/>
  <c r="H112" i="1"/>
  <c r="G112" i="1"/>
  <c r="F112" i="1"/>
  <c r="E112" i="1"/>
  <c r="A109" i="1"/>
  <c r="I96" i="1"/>
  <c r="K96" i="1"/>
  <c r="J96" i="1"/>
  <c r="I94" i="1"/>
  <c r="K94" i="1"/>
  <c r="J94" i="1"/>
  <c r="H93" i="1"/>
  <c r="I93" i="1"/>
  <c r="J93" i="1"/>
  <c r="K92" i="1"/>
  <c r="I92" i="1"/>
  <c r="H92" i="1"/>
  <c r="J91" i="1"/>
  <c r="K91" i="1"/>
  <c r="H91" i="1"/>
  <c r="J88" i="1"/>
  <c r="K88" i="1"/>
  <c r="H88" i="1"/>
  <c r="H87" i="1"/>
  <c r="I87" i="1"/>
  <c r="I86" i="1"/>
  <c r="H86" i="1"/>
  <c r="H84" i="1"/>
  <c r="I84" i="1"/>
  <c r="J84" i="1"/>
  <c r="K83" i="1"/>
  <c r="I83" i="1"/>
  <c r="H83" i="1"/>
  <c r="J82" i="1"/>
  <c r="K82" i="1"/>
  <c r="H82" i="1"/>
  <c r="K81" i="1"/>
  <c r="J81" i="1"/>
  <c r="H81" i="1"/>
  <c r="I81" i="1"/>
  <c r="H80" i="1"/>
  <c r="I80" i="1"/>
  <c r="K79" i="1"/>
  <c r="I79" i="1"/>
  <c r="H79" i="1"/>
  <c r="J78" i="1"/>
  <c r="K78" i="1"/>
  <c r="H78" i="1"/>
  <c r="K77" i="1"/>
  <c r="I77" i="1"/>
  <c r="J77" i="1"/>
  <c r="I76" i="1"/>
  <c r="H76" i="1"/>
  <c r="I73" i="1"/>
  <c r="K73" i="1"/>
  <c r="J73" i="1"/>
  <c r="I72" i="1"/>
  <c r="H72" i="1"/>
  <c r="K72" i="1"/>
  <c r="J72" i="1"/>
  <c r="C72" i="1"/>
  <c r="I71" i="1"/>
  <c r="H71" i="1"/>
  <c r="K71" i="1"/>
  <c r="J71" i="1"/>
  <c r="C71" i="1"/>
  <c r="I70" i="1"/>
  <c r="H70" i="1"/>
  <c r="J70" i="1"/>
  <c r="C70" i="1"/>
  <c r="I67" i="1"/>
  <c r="K67" i="1"/>
  <c r="J67" i="1"/>
  <c r="I66" i="1"/>
  <c r="H66" i="1"/>
  <c r="J66" i="1"/>
  <c r="D66" i="1"/>
  <c r="C66" i="1"/>
  <c r="I65" i="1"/>
  <c r="K65" i="1"/>
  <c r="J65" i="1"/>
  <c r="D65" i="1"/>
  <c r="C65" i="1"/>
  <c r="K64" i="1"/>
  <c r="J64" i="1"/>
  <c r="D64" i="1"/>
  <c r="D88" i="1" s="1"/>
  <c r="C64" i="1"/>
  <c r="I61" i="1"/>
  <c r="K61" i="1"/>
  <c r="J61" i="1"/>
  <c r="H60" i="1"/>
  <c r="K60" i="1"/>
  <c r="J60" i="1"/>
  <c r="K59" i="1"/>
  <c r="J59" i="1"/>
  <c r="K58" i="1"/>
  <c r="J58" i="1"/>
  <c r="A57" i="1"/>
  <c r="A58" i="1" s="1"/>
  <c r="A59" i="1" s="1"/>
  <c r="A60" i="1" s="1"/>
  <c r="A61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56" i="1"/>
  <c r="A115" i="1" s="1"/>
  <c r="A55" i="1"/>
  <c r="A114" i="1" s="1"/>
  <c r="K54" i="1"/>
  <c r="I54" i="1"/>
  <c r="H54" i="1"/>
  <c r="G54" i="1"/>
  <c r="F54" i="1"/>
  <c r="E54" i="1"/>
  <c r="A51" i="1"/>
  <c r="K38" i="1"/>
  <c r="J38" i="1"/>
  <c r="J35" i="1"/>
  <c r="I35" i="1"/>
  <c r="K35" i="1"/>
  <c r="H35" i="1"/>
  <c r="K32" i="1"/>
  <c r="H32" i="1"/>
  <c r="I31" i="1"/>
  <c r="K31" i="1"/>
  <c r="J31" i="1"/>
  <c r="K27" i="1"/>
  <c r="H26" i="1"/>
  <c r="K26" i="1"/>
  <c r="J26" i="1"/>
  <c r="H24" i="1"/>
  <c r="I24" i="1"/>
  <c r="I23" i="1"/>
  <c r="H23" i="1"/>
  <c r="J23" i="1"/>
  <c r="I21" i="1"/>
  <c r="H21" i="1"/>
  <c r="I19" i="1"/>
  <c r="H19" i="1"/>
  <c r="I18" i="1"/>
  <c r="K18" i="1"/>
  <c r="J16" i="1"/>
  <c r="H16" i="1"/>
  <c r="K14" i="1"/>
  <c r="I14" i="1"/>
  <c r="J14" i="1"/>
  <c r="K9" i="1"/>
  <c r="I9" i="1"/>
  <c r="H9" i="1"/>
  <c r="A75" i="1" l="1"/>
  <c r="A76" i="1" s="1"/>
  <c r="A77" i="1" s="1"/>
  <c r="A78" i="1" s="1"/>
  <c r="A79" i="1" s="1"/>
  <c r="A80" i="1" s="1"/>
  <c r="A83" i="1" s="1"/>
  <c r="A84" i="1" s="1"/>
  <c r="A86" i="1" s="1"/>
  <c r="A87" i="1" s="1"/>
  <c r="A88" i="1" s="1"/>
  <c r="A90" i="1" s="1"/>
  <c r="A91" i="1" s="1"/>
  <c r="A92" i="1" s="1"/>
  <c r="A93" i="1" s="1"/>
  <c r="A94" i="1" s="1"/>
  <c r="A96" i="1" s="1"/>
  <c r="A116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9" i="1" s="1"/>
  <c r="A130" i="1" s="1"/>
  <c r="I32" i="1"/>
  <c r="K66" i="1"/>
  <c r="K70" i="1"/>
  <c r="I127" i="1"/>
  <c r="K147" i="1"/>
  <c r="I158" i="1"/>
  <c r="K159" i="1"/>
  <c r="K210" i="1"/>
  <c r="K16" i="1"/>
  <c r="J21" i="1"/>
  <c r="J9" i="1"/>
  <c r="H18" i="1"/>
  <c r="J19" i="1"/>
  <c r="H31" i="1"/>
  <c r="J32" i="1"/>
  <c r="H61" i="1"/>
  <c r="H77" i="1"/>
  <c r="I78" i="1"/>
  <c r="J79" i="1"/>
  <c r="I82" i="1"/>
  <c r="J83" i="1"/>
  <c r="K84" i="1"/>
  <c r="I88" i="1"/>
  <c r="I91" i="1"/>
  <c r="J92" i="1"/>
  <c r="K93" i="1"/>
  <c r="I157" i="1"/>
  <c r="K158" i="1"/>
  <c r="I180" i="1"/>
  <c r="J181" i="1"/>
  <c r="K182" i="1"/>
  <c r="H189" i="1"/>
  <c r="I198" i="1"/>
  <c r="K207" i="1"/>
  <c r="H212" i="1"/>
  <c r="I215" i="1"/>
  <c r="H222" i="1"/>
  <c r="I228" i="1"/>
  <c r="K229" i="1"/>
  <c r="J18" i="1"/>
  <c r="I26" i="1"/>
  <c r="H38" i="1"/>
  <c r="H59" i="1"/>
  <c r="I60" i="1"/>
  <c r="H64" i="1"/>
  <c r="H121" i="1"/>
  <c r="H130" i="1"/>
  <c r="H134" i="1"/>
  <c r="H139" i="1"/>
  <c r="H152" i="1"/>
  <c r="H154" i="1"/>
  <c r="H161" i="1"/>
  <c r="I163" i="1"/>
  <c r="I165" i="1"/>
  <c r="H201" i="1"/>
  <c r="I16" i="1"/>
  <c r="I38" i="1"/>
  <c r="H58" i="1"/>
  <c r="I59" i="1"/>
  <c r="I64" i="1"/>
  <c r="H65" i="1"/>
  <c r="H67" i="1"/>
  <c r="H73" i="1"/>
  <c r="H120" i="1"/>
  <c r="I121" i="1"/>
  <c r="I130" i="1"/>
  <c r="I134" i="1"/>
  <c r="H137" i="1"/>
  <c r="H138" i="1"/>
  <c r="I139" i="1"/>
  <c r="H143" i="1"/>
  <c r="H145" i="1"/>
  <c r="H148" i="1"/>
  <c r="H151" i="1"/>
  <c r="I152" i="1"/>
  <c r="I154" i="1"/>
  <c r="H160" i="1"/>
  <c r="I161" i="1"/>
  <c r="H200" i="1"/>
  <c r="I201" i="1"/>
  <c r="H217" i="1"/>
  <c r="I218" i="1"/>
  <c r="H226" i="1"/>
  <c r="H230" i="1"/>
  <c r="H14" i="1"/>
  <c r="I58" i="1"/>
  <c r="H94" i="1"/>
  <c r="H96" i="1"/>
  <c r="H116" i="1"/>
  <c r="H119" i="1"/>
  <c r="I120" i="1"/>
  <c r="I137" i="1"/>
  <c r="I138" i="1"/>
  <c r="I143" i="1"/>
  <c r="I145" i="1"/>
  <c r="J201" i="1"/>
  <c r="J218" i="1"/>
  <c r="J217" i="1"/>
  <c r="J226" i="1"/>
  <c r="C96" i="1" l="1"/>
  <c r="A133" i="1"/>
  <c r="A134" i="1" s="1"/>
  <c r="A135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7" i="1" s="1"/>
  <c r="A148" i="1" s="1"/>
  <c r="A150" i="1" s="1"/>
  <c r="A151" i="1" s="1"/>
  <c r="A152" i="1" s="1"/>
  <c r="A153" i="1" s="1"/>
  <c r="A154" i="1" s="1"/>
  <c r="A155" i="1" s="1"/>
  <c r="A157" i="1" s="1"/>
  <c r="A158" i="1" s="1"/>
  <c r="A159" i="1" s="1"/>
  <c r="A160" i="1" s="1"/>
  <c r="A161" i="1" s="1"/>
  <c r="A163" i="1" s="1"/>
  <c r="A165" i="1" s="1"/>
  <c r="A180" i="1" s="1"/>
  <c r="A181" i="1" s="1"/>
  <c r="A182" i="1" s="1"/>
  <c r="A183" i="1" s="1"/>
  <c r="A185" i="1" s="1"/>
  <c r="A187" i="1" s="1"/>
  <c r="A188" i="1" s="1"/>
  <c r="A189" i="1" s="1"/>
  <c r="A190" i="1" s="1"/>
  <c r="A191" i="1" s="1"/>
  <c r="A192" i="1" s="1"/>
  <c r="A194" i="1" s="1"/>
  <c r="A195" i="1" s="1"/>
  <c r="A197" i="1" s="1"/>
  <c r="A198" i="1" s="1"/>
  <c r="A199" i="1" s="1"/>
  <c r="A200" i="1" s="1"/>
  <c r="A201" i="1" s="1"/>
  <c r="A205" i="1" s="1"/>
  <c r="A206" i="1" s="1"/>
  <c r="A207" i="1" s="1"/>
  <c r="A210" i="1" s="1"/>
  <c r="A211" i="1" s="1"/>
  <c r="A212" i="1" s="1"/>
  <c r="A215" i="1" s="1"/>
  <c r="A216" i="1" s="1"/>
  <c r="A217" i="1" s="1"/>
  <c r="A218" i="1" s="1"/>
  <c r="A221" i="1" s="1"/>
  <c r="A222" i="1" s="1"/>
  <c r="A223" i="1" s="1"/>
  <c r="C165" i="1" l="1"/>
</calcChain>
</file>

<file path=xl/sharedStrings.xml><?xml version="1.0" encoding="utf-8"?>
<sst xmlns="http://schemas.openxmlformats.org/spreadsheetml/2006/main" count="205" uniqueCount="144">
  <si>
    <t>Page 1 of 4</t>
  </si>
  <si>
    <t>OKLAHOMA GAS AND ELECTRIC COMPANY</t>
  </si>
  <si>
    <t>Comparison - 2025 Projected Data to 2025 Projected Data on Updated Template due to ER24-722</t>
  </si>
  <si>
    <t>Line</t>
  </si>
  <si>
    <t xml:space="preserve">2025 Projected Data </t>
  </si>
  <si>
    <t>2025 Projected Data (Updated Template)</t>
  </si>
  <si>
    <t>2023 Booked Data</t>
  </si>
  <si>
    <t>Dollar Difference</t>
  </si>
  <si>
    <t>Booked Dollar Difference vs Actual</t>
  </si>
  <si>
    <t>Percent Difference</t>
  </si>
  <si>
    <t>Booked Percent Difference vs Actual</t>
  </si>
  <si>
    <t>Comments</t>
  </si>
  <si>
    <t>No.</t>
  </si>
  <si>
    <t>REVENUE REQUIREMENT (w/o incentives)</t>
  </si>
  <si>
    <t xml:space="preserve">REVENUE CREDITS </t>
  </si>
  <si>
    <t xml:space="preserve">    Other Transmission Revenue</t>
  </si>
  <si>
    <t>Total Revenue Credits</t>
  </si>
  <si>
    <t>DA</t>
  </si>
  <si>
    <t>NET REVENUE REQUIREMENT (w/o incentives)</t>
  </si>
  <si>
    <t>PRIOR YEAR TRUE-UP ADJUSTMENT w/interest</t>
  </si>
  <si>
    <t>SPP OATT RELATED Base Plan Upgrades TU Adjustment</t>
  </si>
  <si>
    <t>TOTAL REVENUE REQUIRMENT (w/o incentives)</t>
  </si>
  <si>
    <t>SPP OATT RELATED Base Plan Upgrades TU RR</t>
  </si>
  <si>
    <t>ADDITIONAL REVENUE REQUIREMENT (w/ incentives)   (Note C) &amp; (Worksheet F, ln 61)</t>
  </si>
  <si>
    <t>OG&amp;E ZONAL REVENUE REQUIREMENT for SPP OATT Attachment H, Sec. 1, Col. 3</t>
  </si>
  <si>
    <t xml:space="preserve">NET PLANT CARRYING CHARGE (w/o incentives) </t>
  </si>
  <si>
    <t xml:space="preserve">  Annual Rate</t>
  </si>
  <si>
    <t xml:space="preserve">  Monthly Rate</t>
  </si>
  <si>
    <t>NET PLANT CARRYING CHARGE, W/O DEPRECIATION (w/o incentives)    (Note B)</t>
  </si>
  <si>
    <t>NET PLANT CARRYING CHARGE, W/O DEPRECIATION, INCOME TAXES AND RETURN     (Note B)</t>
  </si>
  <si>
    <t>Page 2 of 4</t>
  </si>
  <si>
    <t>RATE BASE CALCULATION</t>
  </si>
  <si>
    <t>GROSS PLANT IN SERVICE</t>
  </si>
  <si>
    <t xml:space="preserve">  Transmission</t>
  </si>
  <si>
    <t>TP</t>
  </si>
  <si>
    <t xml:space="preserve">  General Plant   </t>
  </si>
  <si>
    <t>W/S</t>
  </si>
  <si>
    <t xml:space="preserve">  Intangible Plant</t>
  </si>
  <si>
    <t>TOTAL GROSS PLANT</t>
  </si>
  <si>
    <t>ACCUMULATED DEPRECIATION</t>
  </si>
  <si>
    <t>TOTAL ACCUMULATED DEPRECIATION</t>
  </si>
  <si>
    <t>NET PLANT IN SERVICE</t>
  </si>
  <si>
    <t>TOTAL NET PLANT IN SERVICE</t>
  </si>
  <si>
    <t>ADJUSTMENTS TO RATE BASE</t>
  </si>
  <si>
    <t xml:space="preserve">  Account No. 281</t>
  </si>
  <si>
    <t xml:space="preserve">  Account No. 282</t>
  </si>
  <si>
    <t xml:space="preserve">  Account No. 283</t>
  </si>
  <si>
    <t xml:space="preserve">  Account No. 190 </t>
  </si>
  <si>
    <t xml:space="preserve">  Account No. 255</t>
  </si>
  <si>
    <t>36a</t>
  </si>
  <si>
    <t xml:space="preserve">  Account No. 254</t>
  </si>
  <si>
    <t>36b</t>
  </si>
  <si>
    <t xml:space="preserve">  Account No. 182.3</t>
  </si>
  <si>
    <t xml:space="preserve">  Unfunded Reserves</t>
  </si>
  <si>
    <t>TOTAL ADJUSTMENTS</t>
  </si>
  <si>
    <t>UNAMORTIZED ABANDONED PLANT</t>
  </si>
  <si>
    <t>Construction Work in Progress (CWIP)</t>
  </si>
  <si>
    <t>LAND HELD FOR FUTURE USE</t>
  </si>
  <si>
    <t>WORKING CAPITAL</t>
  </si>
  <si>
    <t xml:space="preserve">  CWC  </t>
  </si>
  <si>
    <t xml:space="preserve">  Materials &amp; Supplies -- Transmission Related</t>
  </si>
  <si>
    <t xml:space="preserve">  Prepayments (Account 165)</t>
  </si>
  <si>
    <t>GP</t>
  </si>
  <si>
    <t>TOTAL WORKING CAPITAL</t>
  </si>
  <si>
    <t>Page 3 of 4</t>
  </si>
  <si>
    <t>EXPENSE, TAXES, RETURN &amp; REVENUE</t>
  </si>
  <si>
    <t>REQUIREMENTS  CALCULATION</t>
  </si>
  <si>
    <t>OPERATION &amp; MAINTENANCE EXPENSE</t>
  </si>
  <si>
    <t xml:space="preserve">  Transmission </t>
  </si>
  <si>
    <t xml:space="preserve">  Administrative and General</t>
  </si>
  <si>
    <t>NA</t>
  </si>
  <si>
    <t xml:space="preserve">    Balance of A &amp; G</t>
  </si>
  <si>
    <t xml:space="preserve">     Plus: Acct. 924</t>
  </si>
  <si>
    <t xml:space="preserve">     Plus:  Acct. 928 - Transmission Direct Assigned</t>
  </si>
  <si>
    <t xml:space="preserve">     Plus:  Acct. 928 - Transmission Allocated</t>
  </si>
  <si>
    <t xml:space="preserve">     Plus:  Acct. 930.1 - Transmission Direct Assigned</t>
  </si>
  <si>
    <t xml:space="preserve">     Plus:  Acct. 930.1 - Transmission Allocated</t>
  </si>
  <si>
    <t xml:space="preserve">     Plus:  Acct. 930.2 - Adj. Misc. General Expenses</t>
  </si>
  <si>
    <t xml:space="preserve">     Plus:  PBOP Amount</t>
  </si>
  <si>
    <t xml:space="preserve">    A &amp; G Subtotal</t>
  </si>
  <si>
    <t xml:space="preserve">  Transmission Lease Payments </t>
  </si>
  <si>
    <t>TOTAL O &amp; M EXPENSE</t>
  </si>
  <si>
    <t>DEPRECIATION AND AMORTIZATION EXPENSE</t>
  </si>
  <si>
    <t xml:space="preserve">     Plus: Extraordinary &amp; Storm Cost O&amp;M Amortization</t>
  </si>
  <si>
    <t xml:space="preserve">     Plus: Recovery of Abandoned Incentive Plant</t>
  </si>
  <si>
    <t xml:space="preserve">  General </t>
  </si>
  <si>
    <t xml:space="preserve">  Intangible</t>
  </si>
  <si>
    <t>TOTAL DEPRECIATION AND AMORTIZATION</t>
  </si>
  <si>
    <t>TAXES OTHER THAN INCOME</t>
  </si>
  <si>
    <t xml:space="preserve">  Labor Related</t>
  </si>
  <si>
    <t xml:space="preserve">          Payroll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</si>
  <si>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</si>
  <si>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</si>
  <si>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</si>
  <si>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</si>
  <si>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>TOTAL OTHER TAXES</t>
  </si>
  <si>
    <t>INCOME TAXES</t>
  </si>
  <si>
    <t xml:space="preserve">     T</t>
  </si>
  <si>
    <t xml:space="preserve">     CIT</t>
  </si>
  <si>
    <t xml:space="preserve">      1 / (1 - T)  </t>
  </si>
  <si>
    <t xml:space="preserve">Amortized Investment Tax Credit </t>
  </si>
  <si>
    <t xml:space="preserve">Income Tax Calculation </t>
  </si>
  <si>
    <t xml:space="preserve">     ITC adjustment</t>
  </si>
  <si>
    <t>NP</t>
  </si>
  <si>
    <t xml:space="preserve">    (Excess) / Deficient ADIT Amortization - Protected</t>
  </si>
  <si>
    <t xml:space="preserve">    (Excess) / Deficient ADIT Amortization - Unprotected</t>
  </si>
  <si>
    <t>TOTAL INCOME TAXES</t>
  </si>
  <si>
    <t xml:space="preserve"> </t>
  </si>
  <si>
    <t>RETURN   (Rate Base * Rate of Return)</t>
  </si>
  <si>
    <t>Page 4 of 4</t>
  </si>
  <si>
    <t>SUPPORTING CALCULATIONS</t>
  </si>
  <si>
    <t>ln</t>
  </si>
  <si>
    <t>TRANSMISSION PLANT INCLUDED IN SPP TARIFF</t>
  </si>
  <si>
    <t xml:space="preserve">Total transmission plant   </t>
  </si>
  <si>
    <t xml:space="preserve">  Less transmission plant excluded from SPP Tariff   </t>
  </si>
  <si>
    <t xml:space="preserve">  Less Production Related Transmission Facilities</t>
  </si>
  <si>
    <t>Transmission plant included in SPP Tariff</t>
  </si>
  <si>
    <t>Percent of transmission plant in SPP Tariff</t>
  </si>
  <si>
    <t>WAGES &amp; SALARY ALLOCATOR (W/S)</t>
  </si>
  <si>
    <t xml:space="preserve">  Production</t>
  </si>
  <si>
    <t xml:space="preserve">  Distribution</t>
  </si>
  <si>
    <t xml:space="preserve">  Other (Excludes A&amp;G)</t>
  </si>
  <si>
    <t>Total</t>
  </si>
  <si>
    <t>RETURN (R)</t>
  </si>
  <si>
    <t xml:space="preserve">  Preferred Dividends </t>
  </si>
  <si>
    <t>Development of Common Stock:</t>
  </si>
  <si>
    <t xml:space="preserve">   Long Term Debt</t>
  </si>
  <si>
    <t xml:space="preserve">   Preferred Stock</t>
  </si>
  <si>
    <t xml:space="preserve">   Common Stock</t>
  </si>
  <si>
    <t>Capital Structure Percentages</t>
  </si>
  <si>
    <t>Capital Structure Costs</t>
  </si>
  <si>
    <t>Capital Structure Weighted Averages</t>
  </si>
  <si>
    <t>RETURN</t>
  </si>
  <si>
    <t>Income Tax Rates</t>
  </si>
  <si>
    <t xml:space="preserve">   Federal Income Tax Rate  (FIT)</t>
  </si>
  <si>
    <t xml:space="preserve">   State Income Tax Rate  (SIT)</t>
  </si>
  <si>
    <t xml:space="preserve">   Percent of Federal income tax deductible by State (p)</t>
  </si>
  <si>
    <t>List of Allocators:</t>
  </si>
  <si>
    <t>Direct Assigned</t>
  </si>
  <si>
    <t>Gross Plant</t>
  </si>
  <si>
    <t>Net Plant</t>
  </si>
  <si>
    <t>Trans. Plant in SPP</t>
  </si>
  <si>
    <t>Wages &amp; Salaries</t>
  </si>
  <si>
    <t>No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</si>
</sst>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0000000"/>
    <numFmt numFmtId="165" formatCode="&quot;$&quot;#,##0.00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0.000%"/>
    <numFmt numFmtId="169" formatCode="0.0000%"/>
    <numFmt numFmtId="170" formatCode="m/d/yyyy;@"/>
    <numFmt numFmtId="171" formatCode="_(* #,##0.0000_);_(* \(#,##0.0000\);_(* &quot;-&quot;_);_(@_)"/>
    <numFmt numFmtId="172" formatCode="#,##0.0000_);\(#,##0.0000\)"/>
    <numFmt numFmtId="173" formatCode="#,##0.000000_);\(#,##0.000000\)"/>
    <numFmt numFmtId="174" formatCode="#,##0.0000000"/>
    <numFmt numFmtId="175" formatCode="0.000000"/>
    <numFmt numFmtId="176" formatCode="#,##0.000000"/>
  </numFmts>
  <fonts count="13">
    <font>
      <sz val="10"/>
      <name val="Arial"/>
    </font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color rgb="FF0070C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1"/>
      <name val="Calibri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u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Protection="0"/>
    <xf numFmtId="43" fontId="5" fillId="0" borderId="0" applyFont="0" applyFill="0" applyBorder="0" applyAlignment="0" applyProtection="0"/>
  </cellStyleXfs>
  <cellXfs count="134">
    <xf numFmtId="0" fontId="0" fillId="0" borderId="0" xfId="0"/>
    <xf numFmtId="165" fontId="1" fillId="0" borderId="0" xfId="3" applyNumberFormat="1" applyProtection="1">
      <protection locked="0"/>
    </xf>
    <xf numFmtId="165" fontId="2" fillId="0" borderId="0" xfId="3" applyNumberFormat="1" applyFont="1" applyProtection="1">
      <protection locked="0"/>
    </xf>
    <xf numFmtId="0" fontId="3" fillId="0" borderId="0" xfId="3" applyNumberFormat="1" applyFont="1" applyAlignment="1" applyProtection="1">
      <alignment horizontal="left"/>
      <protection locked="0"/>
    </xf>
    <xf numFmtId="14" fontId="3" fillId="0" borderId="0" xfId="3" applyNumberFormat="1" applyFont="1" applyAlignment="1" applyProtection="1">
      <alignment horizontal="center"/>
      <protection locked="0"/>
    </xf>
    <xf numFmtId="10" fontId="2" fillId="0" borderId="0" xfId="3" applyNumberFormat="1" applyFont="1" applyProtection="1">
      <protection locked="0"/>
    </xf>
    <xf numFmtId="165" fontId="2" fillId="0" borderId="0" xfId="3" applyNumberFormat="1" applyFont="1" applyAlignment="1">
      <alignment horizontal="right" wrapText="1"/>
    </xf>
    <xf numFmtId="165" fontId="2" fillId="0" borderId="0" xfId="3" applyNumberFormat="1" applyFont="1"/>
    <xf numFmtId="0" fontId="4" fillId="0" borderId="0" xfId="3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3" applyNumberFormat="1" applyFont="1" applyAlignment="1">
      <alignment wrapText="1"/>
    </xf>
    <xf numFmtId="165" fontId="2" fillId="0" borderId="0" xfId="3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3" applyNumberFormat="1" applyAlignment="1" applyProtection="1">
      <alignment horizontal="center"/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2" fillId="0" borderId="0" xfId="3" applyNumberFormat="1" applyFont="1" applyProtection="1">
      <protection locked="0"/>
    </xf>
    <xf numFmtId="49" fontId="2" fillId="0" borderId="0" xfId="3" applyNumberFormat="1" applyFont="1" applyAlignment="1" applyProtection="1">
      <alignment horizontal="center"/>
      <protection locked="0"/>
    </xf>
    <xf numFmtId="0" fontId="3" fillId="0" borderId="0" xfId="3" applyNumberFormat="1" applyFont="1" applyAlignment="1" applyProtection="1">
      <alignment horizontal="center" wrapText="1"/>
      <protection locked="0"/>
    </xf>
    <xf numFmtId="0" fontId="3" fillId="2" borderId="0" xfId="3" applyNumberFormat="1" applyFont="1" applyFill="1" applyAlignment="1" applyProtection="1">
      <alignment horizontal="center" wrapText="1"/>
      <protection locked="0"/>
    </xf>
    <xf numFmtId="10" fontId="3" fillId="0" borderId="0" xfId="3" applyNumberFormat="1" applyFont="1" applyAlignment="1" applyProtection="1">
      <alignment horizontal="center" wrapText="1"/>
      <protection locked="0"/>
    </xf>
    <xf numFmtId="10" fontId="3" fillId="2" borderId="0" xfId="3" applyNumberFormat="1" applyFont="1" applyFill="1" applyAlignment="1" applyProtection="1">
      <alignment horizontal="center" wrapText="1"/>
      <protection locked="0"/>
    </xf>
    <xf numFmtId="165" fontId="3" fillId="0" borderId="0" xfId="3" applyNumberFormat="1" applyFont="1" applyAlignment="1">
      <alignment horizontal="center" wrapText="1"/>
    </xf>
    <xf numFmtId="0" fontId="1" fillId="0" borderId="1" xfId="3" applyNumberFormat="1" applyBorder="1" applyAlignment="1" applyProtection="1">
      <alignment horizontal="center"/>
      <protection locked="0"/>
    </xf>
    <xf numFmtId="165" fontId="2" fillId="2" borderId="0" xfId="3" applyNumberFormat="1" applyFont="1" applyFill="1"/>
    <xf numFmtId="0" fontId="2" fillId="2" borderId="0" xfId="3" applyNumberFormat="1" applyFont="1" applyFill="1" applyProtection="1">
      <protection locked="0"/>
    </xf>
    <xf numFmtId="10" fontId="2" fillId="2" borderId="0" xfId="3" applyNumberFormat="1" applyFont="1" applyFill="1" applyProtection="1">
      <protection locked="0"/>
    </xf>
    <xf numFmtId="0" fontId="2" fillId="0" borderId="0" xfId="0" applyFont="1" applyAlignment="1">
      <alignment wrapText="1"/>
    </xf>
    <xf numFmtId="3" fontId="2" fillId="0" borderId="0" xfId="3" applyNumberFormat="1" applyFont="1" applyAlignment="1" applyProtection="1">
      <alignment horizontal="center"/>
      <protection locked="0"/>
    </xf>
    <xf numFmtId="37" fontId="2" fillId="0" borderId="0" xfId="3" applyNumberFormat="1" applyFont="1"/>
    <xf numFmtId="166" fontId="2" fillId="2" borderId="0" xfId="1" applyNumberFormat="1" applyFont="1" applyFill="1" applyAlignment="1"/>
    <xf numFmtId="166" fontId="2" fillId="2" borderId="0" xfId="1" applyNumberFormat="1" applyFont="1" applyFill="1" applyAlignment="1" applyProtection="1">
      <alignment horizontal="right"/>
      <protection locked="0"/>
    </xf>
    <xf numFmtId="10" fontId="2" fillId="0" borderId="0" xfId="2" applyNumberFormat="1" applyFont="1" applyFill="1" applyProtection="1">
      <protection locked="0"/>
    </xf>
    <xf numFmtId="10" fontId="2" fillId="2" borderId="0" xfId="2" applyNumberFormat="1" applyFont="1" applyFill="1" applyProtection="1">
      <protection locked="0"/>
    </xf>
    <xf numFmtId="166" fontId="2" fillId="2" borderId="0" xfId="1" applyNumberFormat="1" applyFont="1" applyFill="1" applyAlignment="1" applyProtection="1">
      <alignment horizontal="left"/>
      <protection locked="0"/>
    </xf>
    <xf numFmtId="0" fontId="2" fillId="0" borderId="0" xfId="3" applyNumberFormat="1" applyFont="1" applyAlignment="1" applyProtection="1">
      <alignment wrapText="1"/>
      <protection locked="0"/>
    </xf>
    <xf numFmtId="41" fontId="2" fillId="0" borderId="0" xfId="3" applyNumberFormat="1" applyFont="1" applyAlignment="1" applyProtection="1">
      <alignment horizontal="center"/>
      <protection locked="0"/>
    </xf>
    <xf numFmtId="0" fontId="2" fillId="0" borderId="0" xfId="3" applyNumberFormat="1" applyFont="1" applyAlignment="1" applyProtection="1">
      <alignment horizontal="left" vertical="center" wrapText="1" readingOrder="1"/>
      <protection locked="0"/>
    </xf>
    <xf numFmtId="37" fontId="2" fillId="2" borderId="0" xfId="1" applyNumberFormat="1" applyFont="1" applyFill="1" applyBorder="1" applyAlignment="1" applyProtection="1">
      <alignment horizontal="right"/>
      <protection locked="0"/>
    </xf>
    <xf numFmtId="165" fontId="2" fillId="0" borderId="0" xfId="3" applyNumberFormat="1" applyFont="1" applyAlignment="1">
      <alignment horizontal="center"/>
    </xf>
    <xf numFmtId="37" fontId="2" fillId="2" borderId="0" xfId="1" applyNumberFormat="1" applyFont="1" applyFill="1" applyAlignment="1" applyProtection="1">
      <alignment horizontal="right"/>
      <protection locked="0"/>
    </xf>
    <xf numFmtId="3" fontId="2" fillId="0" borderId="0" xfId="3" applyNumberFormat="1" applyFont="1" applyAlignment="1">
      <alignment wrapText="1"/>
    </xf>
    <xf numFmtId="0" fontId="1" fillId="0" borderId="0" xfId="3" applyNumberFormat="1" applyAlignment="1" applyProtection="1">
      <alignment horizontal="center" vertical="top"/>
      <protection locked="0"/>
    </xf>
    <xf numFmtId="0" fontId="2" fillId="0" borderId="0" xfId="3" applyNumberFormat="1" applyFont="1" applyAlignment="1" applyProtection="1">
      <alignment horizontal="center" vertical="top"/>
      <protection locked="0"/>
    </xf>
    <xf numFmtId="0" fontId="2" fillId="0" borderId="0" xfId="0" applyFont="1" applyAlignment="1">
      <alignment vertical="top" wrapText="1"/>
    </xf>
    <xf numFmtId="165" fontId="2" fillId="0" borderId="0" xfId="3" applyNumberFormat="1" applyFont="1" applyAlignment="1">
      <alignment horizontal="center" vertical="top"/>
    </xf>
    <xf numFmtId="3" fontId="2" fillId="0" borderId="0" xfId="3" applyNumberFormat="1" applyFont="1"/>
    <xf numFmtId="37" fontId="1" fillId="0" borderId="0" xfId="3" applyNumberFormat="1" applyAlignment="1" applyProtection="1">
      <alignment horizontal="center"/>
      <protection locked="0"/>
    </xf>
    <xf numFmtId="166" fontId="2" fillId="0" borderId="0" xfId="1" applyNumberFormat="1" applyFont="1" applyFill="1" applyAlignment="1"/>
    <xf numFmtId="37" fontId="2" fillId="0" borderId="0" xfId="1" applyNumberFormat="1" applyFont="1" applyFill="1" applyAlignment="1" applyProtection="1">
      <alignment horizontal="right"/>
      <protection locked="0"/>
    </xf>
    <xf numFmtId="10" fontId="2" fillId="0" borderId="0" xfId="2" applyNumberFormat="1" applyFont="1" applyFill="1" applyAlignment="1"/>
    <xf numFmtId="10" fontId="2" fillId="2" borderId="0" xfId="2" applyNumberFormat="1" applyFont="1" applyFill="1" applyAlignment="1"/>
    <xf numFmtId="167" fontId="2" fillId="0" borderId="0" xfId="2" applyNumberFormat="1" applyFont="1" applyFill="1" applyAlignment="1" applyProtection="1">
      <alignment horizontal="right"/>
      <protection locked="0"/>
    </xf>
    <xf numFmtId="168" fontId="2" fillId="2" borderId="0" xfId="2" applyNumberFormat="1" applyFont="1" applyFill="1" applyAlignment="1" applyProtection="1">
      <alignment horizontal="right"/>
      <protection locked="0"/>
    </xf>
    <xf numFmtId="169" fontId="2" fillId="0" borderId="0" xfId="2" applyNumberFormat="1" applyFont="1" applyFill="1" applyAlignment="1"/>
    <xf numFmtId="165" fontId="2" fillId="0" borderId="0" xfId="3" applyNumberFormat="1" applyFont="1" applyAlignment="1" applyProtection="1">
      <alignment horizontal="center"/>
      <protection locked="0"/>
    </xf>
    <xf numFmtId="165" fontId="3" fillId="0" borderId="0" xfId="3" applyNumberFormat="1" applyFont="1" applyProtection="1">
      <protection locked="0"/>
    </xf>
    <xf numFmtId="0" fontId="1" fillId="0" borderId="0" xfId="3" applyNumberFormat="1" applyAlignment="1" applyProtection="1">
      <alignment horizontal="center" vertical="center"/>
      <protection locked="0"/>
    </xf>
    <xf numFmtId="3" fontId="2" fillId="0" borderId="0" xfId="3" applyNumberFormat="1" applyFont="1" applyProtection="1">
      <protection locked="0"/>
    </xf>
    <xf numFmtId="0" fontId="7" fillId="0" borderId="0" xfId="3" applyNumberFormat="1" applyFont="1" applyAlignment="1" applyProtection="1">
      <alignment horizontal="center"/>
      <protection locked="0"/>
    </xf>
    <xf numFmtId="3" fontId="8" fillId="0" borderId="0" xfId="3" applyNumberFormat="1" applyFont="1" applyAlignment="1" applyProtection="1">
      <alignment horizontal="center"/>
      <protection locked="0"/>
    </xf>
    <xf numFmtId="3" fontId="2" fillId="2" borderId="0" xfId="3" applyNumberFormat="1" applyFont="1" applyFill="1" applyProtection="1">
      <protection locked="0"/>
    </xf>
    <xf numFmtId="41" fontId="2" fillId="0" borderId="0" xfId="3" applyNumberFormat="1" applyFont="1" applyProtection="1">
      <protection locked="0"/>
    </xf>
    <xf numFmtId="41" fontId="2" fillId="2" borderId="0" xfId="3" applyNumberFormat="1" applyFont="1" applyFill="1" applyProtection="1">
      <protection locked="0"/>
    </xf>
    <xf numFmtId="0" fontId="2" fillId="0" borderId="0" xfId="3" applyNumberFormat="1" applyFont="1" applyAlignment="1" applyProtection="1">
      <alignment horizontal="center" vertical="center"/>
      <protection locked="0"/>
    </xf>
    <xf numFmtId="0" fontId="2" fillId="0" borderId="0" xfId="3" applyNumberFormat="1" applyFont="1" applyAlignment="1" applyProtection="1">
      <alignment vertical="center"/>
      <protection locked="0"/>
    </xf>
    <xf numFmtId="3" fontId="2" fillId="0" borderId="0" xfId="3" applyNumberFormat="1" applyFont="1" applyAlignment="1" applyProtection="1">
      <alignment horizontal="center" vertical="center"/>
      <protection locked="0"/>
    </xf>
    <xf numFmtId="37" fontId="2" fillId="2" borderId="0" xfId="3" applyNumberFormat="1" applyFont="1" applyFill="1"/>
    <xf numFmtId="37" fontId="2" fillId="0" borderId="1" xfId="3" applyNumberFormat="1" applyFont="1" applyBorder="1"/>
    <xf numFmtId="37" fontId="2" fillId="2" borderId="1" xfId="3" applyNumberFormat="1" applyFont="1" applyFill="1" applyBorder="1"/>
    <xf numFmtId="166" fontId="2" fillId="2" borderId="1" xfId="1" applyNumberFormat="1" applyFont="1" applyFill="1" applyBorder="1" applyAlignment="1" applyProtection="1">
      <alignment horizontal="right"/>
      <protection locked="0"/>
    </xf>
    <xf numFmtId="10" fontId="2" fillId="0" borderId="1" xfId="2" applyNumberFormat="1" applyFont="1" applyFill="1" applyBorder="1" applyProtection="1">
      <protection locked="0"/>
    </xf>
    <xf numFmtId="10" fontId="2" fillId="2" borderId="1" xfId="2" applyNumberFormat="1" applyFont="1" applyFill="1" applyBorder="1" applyProtection="1">
      <protection locked="0"/>
    </xf>
    <xf numFmtId="0" fontId="2" fillId="0" borderId="0" xfId="3" applyNumberFormat="1" applyFont="1"/>
    <xf numFmtId="37" fontId="2" fillId="0" borderId="0" xfId="2" applyNumberFormat="1" applyFont="1" applyFill="1" applyAlignment="1" applyProtection="1">
      <alignment horizontal="right"/>
      <protection locked="0"/>
    </xf>
    <xf numFmtId="37" fontId="2" fillId="2" borderId="0" xfId="2" applyNumberFormat="1" applyFont="1" applyFill="1" applyAlignment="1" applyProtection="1">
      <alignment horizontal="right"/>
      <protection locked="0"/>
    </xf>
    <xf numFmtId="0" fontId="2" fillId="0" borderId="0" xfId="3" applyNumberFormat="1" applyFont="1" applyAlignment="1">
      <alignment wrapText="1"/>
    </xf>
    <xf numFmtId="0" fontId="9" fillId="0" borderId="0" xfId="0" applyFont="1" applyAlignment="1">
      <alignment horizontal="left" vertical="center" wrapText="1"/>
    </xf>
    <xf numFmtId="43" fontId="2" fillId="2" borderId="0" xfId="4" applyFont="1" applyFill="1" applyAlignment="1"/>
    <xf numFmtId="164" fontId="2" fillId="0" borderId="0" xfId="3" applyFont="1" applyProtection="1">
      <protection locked="0"/>
    </xf>
    <xf numFmtId="166" fontId="2" fillId="0" borderId="0" xfId="1" applyNumberFormat="1" applyFont="1" applyFill="1" applyAlignment="1" applyProtection="1">
      <alignment horizontal="right"/>
      <protection locked="0"/>
    </xf>
    <xf numFmtId="43" fontId="2" fillId="0" borderId="0" xfId="4" applyFont="1" applyFill="1" applyAlignment="1"/>
    <xf numFmtId="43" fontId="2" fillId="2" borderId="0" xfId="2" applyNumberFormat="1" applyFont="1" applyFill="1" applyProtection="1">
      <protection locked="0"/>
    </xf>
    <xf numFmtId="164" fontId="2" fillId="0" borderId="0" xfId="3" applyFont="1" applyAlignment="1">
      <alignment wrapText="1"/>
    </xf>
    <xf numFmtId="3" fontId="2" fillId="0" borderId="0" xfId="0" applyNumberFormat="1" applyFont="1" applyAlignment="1">
      <alignment horizontal="center"/>
    </xf>
    <xf numFmtId="170" fontId="2" fillId="0" borderId="0" xfId="3" applyNumberFormat="1" applyFont="1" applyProtection="1">
      <protection locked="0"/>
    </xf>
    <xf numFmtId="165" fontId="2" fillId="0" borderId="0" xfId="3" applyNumberFormat="1" applyFont="1" applyAlignment="1" applyProtection="1">
      <alignment horizontal="center" wrapText="1"/>
      <protection locked="0"/>
    </xf>
    <xf numFmtId="0" fontId="3" fillId="0" borderId="0" xfId="3" applyNumberFormat="1" applyFont="1" applyAlignment="1">
      <alignment horizontal="center" wrapText="1"/>
    </xf>
    <xf numFmtId="165" fontId="3" fillId="0" borderId="0" xfId="3" applyNumberFormat="1" applyFo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3" fontId="3" fillId="0" borderId="0" xfId="3" applyNumberFormat="1" applyFont="1" applyAlignment="1" applyProtection="1">
      <alignment horizontal="center" wrapText="1"/>
      <protection locked="0"/>
    </xf>
    <xf numFmtId="3" fontId="7" fillId="0" borderId="0" xfId="3" applyNumberFormat="1" applyFont="1" applyAlignment="1" applyProtection="1">
      <alignment horizontal="center"/>
      <protection locked="0"/>
    </xf>
    <xf numFmtId="3" fontId="3" fillId="0" borderId="0" xfId="3" applyNumberFormat="1" applyFont="1" applyProtection="1">
      <protection locked="0"/>
    </xf>
    <xf numFmtId="3" fontId="3" fillId="2" borderId="0" xfId="3" applyNumberFormat="1" applyFont="1" applyFill="1" applyProtection="1">
      <protection locked="0"/>
    </xf>
    <xf numFmtId="165" fontId="1" fillId="0" borderId="0" xfId="3" applyNumberFormat="1" applyAlignment="1" applyProtection="1">
      <alignment horizontal="center"/>
      <protection locked="0"/>
    </xf>
    <xf numFmtId="3" fontId="7" fillId="0" borderId="0" xfId="3" applyNumberFormat="1" applyFont="1" applyProtection="1">
      <protection locked="0"/>
    </xf>
    <xf numFmtId="3" fontId="7" fillId="2" borderId="0" xfId="3" applyNumberFormat="1" applyFont="1" applyFill="1" applyProtection="1">
      <protection locked="0"/>
    </xf>
    <xf numFmtId="41" fontId="2" fillId="0" borderId="0" xfId="2" applyNumberFormat="1" applyFont="1" applyFill="1" applyAlignment="1" applyProtection="1">
      <alignment horizontal="right"/>
      <protection locked="0"/>
    </xf>
    <xf numFmtId="41" fontId="2" fillId="2" borderId="0" xfId="2" applyNumberFormat="1" applyFont="1" applyFill="1" applyAlignment="1" applyProtection="1">
      <alignment horizontal="right"/>
      <protection locked="0"/>
    </xf>
    <xf numFmtId="41" fontId="2" fillId="0" borderId="0" xfId="3" applyNumberFormat="1" applyFont="1" applyAlignment="1" applyProtection="1">
      <alignment vertical="center" wrapText="1"/>
      <protection locked="0"/>
    </xf>
    <xf numFmtId="43" fontId="2" fillId="2" borderId="1" xfId="4" applyFont="1" applyFill="1" applyBorder="1" applyAlignment="1"/>
    <xf numFmtId="168" fontId="2" fillId="0" borderId="0" xfId="3" applyNumberFormat="1" applyFont="1" applyAlignment="1" applyProtection="1">
      <alignment horizontal="left"/>
      <protection locked="0"/>
    </xf>
    <xf numFmtId="10" fontId="2" fillId="0" borderId="0" xfId="3" applyNumberFormat="1" applyFont="1" applyAlignment="1" applyProtection="1">
      <alignment horizontal="center"/>
      <protection locked="0"/>
    </xf>
    <xf numFmtId="171" fontId="2" fillId="0" borderId="0" xfId="3" applyNumberFormat="1" applyFont="1" applyAlignment="1" applyProtection="1">
      <alignment horizontal="center"/>
      <protection locked="0"/>
    </xf>
    <xf numFmtId="172" fontId="2" fillId="0" borderId="0" xfId="3" applyNumberFormat="1" applyFont="1"/>
    <xf numFmtId="172" fontId="2" fillId="2" borderId="0" xfId="3" applyNumberFormat="1" applyFont="1" applyFill="1"/>
    <xf numFmtId="41" fontId="10" fillId="0" borderId="0" xfId="3" applyNumberFormat="1" applyFont="1" applyAlignment="1" applyProtection="1">
      <alignment horizontal="center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0" fontId="3" fillId="0" borderId="0" xfId="3" applyNumberFormat="1" applyFont="1" applyProtection="1">
      <protection locked="0"/>
    </xf>
    <xf numFmtId="3" fontId="10" fillId="0" borderId="0" xfId="3" applyNumberFormat="1" applyFont="1" applyAlignment="1" applyProtection="1">
      <alignment horizontal="center"/>
      <protection locked="0"/>
    </xf>
    <xf numFmtId="0" fontId="11" fillId="0" borderId="0" xfId="3" applyNumberFormat="1" applyFont="1" applyAlignment="1" applyProtection="1">
      <alignment horizontal="center"/>
      <protection locked="0"/>
    </xf>
    <xf numFmtId="3" fontId="11" fillId="0" borderId="0" xfId="3" applyNumberFormat="1" applyFont="1" applyAlignment="1" applyProtection="1">
      <alignment horizontal="center"/>
      <protection locked="0"/>
    </xf>
    <xf numFmtId="0" fontId="2" fillId="0" borderId="0" xfId="3" applyNumberFormat="1" applyFont="1" applyAlignment="1" applyProtection="1">
      <alignment horizontal="left"/>
      <protection locked="0"/>
    </xf>
    <xf numFmtId="165" fontId="1" fillId="0" borderId="0" xfId="3" applyNumberFormat="1"/>
    <xf numFmtId="172" fontId="2" fillId="0" borderId="1" xfId="3" applyNumberFormat="1" applyFont="1" applyBorder="1"/>
    <xf numFmtId="172" fontId="2" fillId="2" borderId="1" xfId="3" applyNumberFormat="1" applyFont="1" applyFill="1" applyBorder="1"/>
    <xf numFmtId="0" fontId="1" fillId="0" borderId="0" xfId="0" applyFont="1"/>
    <xf numFmtId="0" fontId="12" fillId="0" borderId="0" xfId="0" applyFont="1"/>
    <xf numFmtId="173" fontId="2" fillId="0" borderId="0" xfId="3" applyNumberFormat="1" applyFont="1"/>
    <xf numFmtId="173" fontId="2" fillId="2" borderId="0" xfId="3" applyNumberFormat="1" applyFont="1" applyFill="1"/>
    <xf numFmtId="174" fontId="2" fillId="0" borderId="0" xfId="3" applyNumberFormat="1" applyFont="1" applyProtection="1">
      <protection locked="0"/>
    </xf>
    <xf numFmtId="165" fontId="1" fillId="0" borderId="0" xfId="3" applyNumberFormat="1" applyAlignment="1">
      <alignment horizontal="center"/>
    </xf>
    <xf numFmtId="10" fontId="2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170" fontId="2" fillId="0" borderId="0" xfId="3" applyNumberFormat="1" applyFont="1" applyAlignment="1" applyProtection="1">
      <alignment horizontal="center"/>
      <protection locked="0"/>
    </xf>
    <xf numFmtId="175" fontId="2" fillId="0" borderId="0" xfId="0" applyNumberFormat="1" applyFont="1" applyAlignment="1">
      <alignment horizontal="center"/>
    </xf>
    <xf numFmtId="0" fontId="3" fillId="0" borderId="0" xfId="0" applyFont="1"/>
    <xf numFmtId="176" fontId="2" fillId="0" borderId="0" xfId="0" applyNumberFormat="1" applyFont="1" applyAlignment="1">
      <alignment horizontal="center"/>
    </xf>
    <xf numFmtId="175" fontId="2" fillId="0" borderId="0" xfId="3" applyNumberFormat="1" applyFont="1" applyAlignment="1">
      <alignment horizontal="center"/>
    </xf>
  </cellXfs>
  <cellStyles count="5">
    <cellStyle name="Comma 2" xfId="4" xr:uid="{F1BF9E6A-4834-4E90-9775-13B88B33CA18}"/>
    <cellStyle name="Currency" xfId="1" builtinId="4"/>
    <cellStyle name="Normal" xfId="0" builtinId="0"/>
    <cellStyle name="Normal_FN1 Ratebase Draft SPP template (6-11-04) v2" xfId="3" xr:uid="{EB2B76FF-F284-4394-A5D1-E53BEF8DB4F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riance%20Summary_2025P_202408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Data 2025P"/>
      <sheetName val="Data 2025Pnew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  <sheetName val="AR-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  <sheetName val="Allocators"/>
      <sheetName val="AL - Page 1, CWC"/>
      <sheetName val="Table"/>
      <sheetName val="data entry"/>
      <sheetName val="e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1343-688E-415B-A35C-37E8B5CDD194}">
  <sheetPr>
    <tabColor rgb="FFFFFF00"/>
  </sheetPr>
  <dimension ref="A1:X357"/>
  <sheetViews>
    <sheetView tabSelected="1" view="pageBreakPreview" zoomScale="90" zoomScaleNormal="80" zoomScaleSheetLayoutView="90" workbookViewId="0">
      <selection activeCell="F21" sqref="F21"/>
    </sheetView>
  </sheetViews>
  <sheetFormatPr defaultColWidth="11.33203125" defaultRowHeight="15" outlineLevelCol="1"/>
  <cols>
    <col min="1" max="1" width="5.6640625" style="117" customWidth="1"/>
    <col min="2" max="2" width="2.33203125" style="7" customWidth="1"/>
    <col min="3" max="3" width="68.33203125" style="7" customWidth="1"/>
    <col min="4" max="4" width="4.6640625" style="42" customWidth="1"/>
    <col min="5" max="5" width="20.6640625" style="42" customWidth="1"/>
    <col min="6" max="6" width="20.6640625" style="7" customWidth="1"/>
    <col min="7" max="7" width="20.6640625" style="7" hidden="1" customWidth="1" outlineLevel="1"/>
    <col min="8" max="8" width="18.33203125" style="7" customWidth="1" collapsed="1"/>
    <col min="9" max="9" width="18.33203125" style="7" hidden="1" customWidth="1" outlineLevel="1"/>
    <col min="10" max="10" width="15" style="11" customWidth="1" collapsed="1"/>
    <col min="11" max="11" width="15" style="11" hidden="1" customWidth="1" outlineLevel="1"/>
    <col min="12" max="12" width="79.5546875" style="12" customWidth="1" collapsed="1"/>
    <col min="13" max="14" width="17.88671875" style="7" bestFit="1" customWidth="1"/>
    <col min="15" max="15" width="19.109375" style="7" bestFit="1" customWidth="1"/>
    <col min="16" max="16" width="11.109375" style="7" customWidth="1"/>
    <col min="17" max="257" width="11.33203125" style="7"/>
    <col min="258" max="258" width="5.6640625" style="7" customWidth="1"/>
    <col min="259" max="259" width="2.33203125" style="7" customWidth="1"/>
    <col min="260" max="260" width="87.33203125" style="7" customWidth="1"/>
    <col min="261" max="261" width="4.6640625" style="7" customWidth="1"/>
    <col min="262" max="262" width="18.6640625" style="7" customWidth="1"/>
    <col min="263" max="265" width="19.6640625" style="7" customWidth="1"/>
    <col min="266" max="266" width="18.33203125" style="7" customWidth="1"/>
    <col min="267" max="267" width="15" style="7" customWidth="1"/>
    <col min="268" max="268" width="77.6640625" style="7" customWidth="1"/>
    <col min="269" max="269" width="12.33203125" style="7" customWidth="1"/>
    <col min="270" max="513" width="11.33203125" style="7"/>
    <col min="514" max="514" width="5.6640625" style="7" customWidth="1"/>
    <col min="515" max="515" width="2.33203125" style="7" customWidth="1"/>
    <col min="516" max="516" width="87.33203125" style="7" customWidth="1"/>
    <col min="517" max="517" width="4.6640625" style="7" customWidth="1"/>
    <col min="518" max="518" width="18.6640625" style="7" customWidth="1"/>
    <col min="519" max="521" width="19.6640625" style="7" customWidth="1"/>
    <col min="522" max="522" width="18.33203125" style="7" customWidth="1"/>
    <col min="523" max="523" width="15" style="7" customWidth="1"/>
    <col min="524" max="524" width="77.6640625" style="7" customWidth="1"/>
    <col min="525" max="525" width="12.33203125" style="7" customWidth="1"/>
    <col min="526" max="769" width="11.33203125" style="7"/>
    <col min="770" max="770" width="5.6640625" style="7" customWidth="1"/>
    <col min="771" max="771" width="2.33203125" style="7" customWidth="1"/>
    <col min="772" max="772" width="87.33203125" style="7" customWidth="1"/>
    <col min="773" max="773" width="4.6640625" style="7" customWidth="1"/>
    <col min="774" max="774" width="18.6640625" style="7" customWidth="1"/>
    <col min="775" max="777" width="19.6640625" style="7" customWidth="1"/>
    <col min="778" max="778" width="18.33203125" style="7" customWidth="1"/>
    <col min="779" max="779" width="15" style="7" customWidth="1"/>
    <col min="780" max="780" width="77.6640625" style="7" customWidth="1"/>
    <col min="781" max="781" width="12.33203125" style="7" customWidth="1"/>
    <col min="782" max="1025" width="11.33203125" style="7"/>
    <col min="1026" max="1026" width="5.6640625" style="7" customWidth="1"/>
    <col min="1027" max="1027" width="2.33203125" style="7" customWidth="1"/>
    <col min="1028" max="1028" width="87.33203125" style="7" customWidth="1"/>
    <col min="1029" max="1029" width="4.6640625" style="7" customWidth="1"/>
    <col min="1030" max="1030" width="18.6640625" style="7" customWidth="1"/>
    <col min="1031" max="1033" width="19.6640625" style="7" customWidth="1"/>
    <col min="1034" max="1034" width="18.33203125" style="7" customWidth="1"/>
    <col min="1035" max="1035" width="15" style="7" customWidth="1"/>
    <col min="1036" max="1036" width="77.6640625" style="7" customWidth="1"/>
    <col min="1037" max="1037" width="12.33203125" style="7" customWidth="1"/>
    <col min="1038" max="1281" width="11.33203125" style="7"/>
    <col min="1282" max="1282" width="5.6640625" style="7" customWidth="1"/>
    <col min="1283" max="1283" width="2.33203125" style="7" customWidth="1"/>
    <col min="1284" max="1284" width="87.33203125" style="7" customWidth="1"/>
    <col min="1285" max="1285" width="4.6640625" style="7" customWidth="1"/>
    <col min="1286" max="1286" width="18.6640625" style="7" customWidth="1"/>
    <col min="1287" max="1289" width="19.6640625" style="7" customWidth="1"/>
    <col min="1290" max="1290" width="18.33203125" style="7" customWidth="1"/>
    <col min="1291" max="1291" width="15" style="7" customWidth="1"/>
    <col min="1292" max="1292" width="77.6640625" style="7" customWidth="1"/>
    <col min="1293" max="1293" width="12.33203125" style="7" customWidth="1"/>
    <col min="1294" max="1537" width="11.33203125" style="7"/>
    <col min="1538" max="1538" width="5.6640625" style="7" customWidth="1"/>
    <col min="1539" max="1539" width="2.33203125" style="7" customWidth="1"/>
    <col min="1540" max="1540" width="87.33203125" style="7" customWidth="1"/>
    <col min="1541" max="1541" width="4.6640625" style="7" customWidth="1"/>
    <col min="1542" max="1542" width="18.6640625" style="7" customWidth="1"/>
    <col min="1543" max="1545" width="19.6640625" style="7" customWidth="1"/>
    <col min="1546" max="1546" width="18.33203125" style="7" customWidth="1"/>
    <col min="1547" max="1547" width="15" style="7" customWidth="1"/>
    <col min="1548" max="1548" width="77.6640625" style="7" customWidth="1"/>
    <col min="1549" max="1549" width="12.33203125" style="7" customWidth="1"/>
    <col min="1550" max="1793" width="11.33203125" style="7"/>
    <col min="1794" max="1794" width="5.6640625" style="7" customWidth="1"/>
    <col min="1795" max="1795" width="2.33203125" style="7" customWidth="1"/>
    <col min="1796" max="1796" width="87.33203125" style="7" customWidth="1"/>
    <col min="1797" max="1797" width="4.6640625" style="7" customWidth="1"/>
    <col min="1798" max="1798" width="18.6640625" style="7" customWidth="1"/>
    <col min="1799" max="1801" width="19.6640625" style="7" customWidth="1"/>
    <col min="1802" max="1802" width="18.33203125" style="7" customWidth="1"/>
    <col min="1803" max="1803" width="15" style="7" customWidth="1"/>
    <col min="1804" max="1804" width="77.6640625" style="7" customWidth="1"/>
    <col min="1805" max="1805" width="12.33203125" style="7" customWidth="1"/>
    <col min="1806" max="2049" width="11.33203125" style="7"/>
    <col min="2050" max="2050" width="5.6640625" style="7" customWidth="1"/>
    <col min="2051" max="2051" width="2.33203125" style="7" customWidth="1"/>
    <col min="2052" max="2052" width="87.33203125" style="7" customWidth="1"/>
    <col min="2053" max="2053" width="4.6640625" style="7" customWidth="1"/>
    <col min="2054" max="2054" width="18.6640625" style="7" customWidth="1"/>
    <col min="2055" max="2057" width="19.6640625" style="7" customWidth="1"/>
    <col min="2058" max="2058" width="18.33203125" style="7" customWidth="1"/>
    <col min="2059" max="2059" width="15" style="7" customWidth="1"/>
    <col min="2060" max="2060" width="77.6640625" style="7" customWidth="1"/>
    <col min="2061" max="2061" width="12.33203125" style="7" customWidth="1"/>
    <col min="2062" max="2305" width="11.33203125" style="7"/>
    <col min="2306" max="2306" width="5.6640625" style="7" customWidth="1"/>
    <col min="2307" max="2307" width="2.33203125" style="7" customWidth="1"/>
    <col min="2308" max="2308" width="87.33203125" style="7" customWidth="1"/>
    <col min="2309" max="2309" width="4.6640625" style="7" customWidth="1"/>
    <col min="2310" max="2310" width="18.6640625" style="7" customWidth="1"/>
    <col min="2311" max="2313" width="19.6640625" style="7" customWidth="1"/>
    <col min="2314" max="2314" width="18.33203125" style="7" customWidth="1"/>
    <col min="2315" max="2315" width="15" style="7" customWidth="1"/>
    <col min="2316" max="2316" width="77.6640625" style="7" customWidth="1"/>
    <col min="2317" max="2317" width="12.33203125" style="7" customWidth="1"/>
    <col min="2318" max="2561" width="11.33203125" style="7"/>
    <col min="2562" max="2562" width="5.6640625" style="7" customWidth="1"/>
    <col min="2563" max="2563" width="2.33203125" style="7" customWidth="1"/>
    <col min="2564" max="2564" width="87.33203125" style="7" customWidth="1"/>
    <col min="2565" max="2565" width="4.6640625" style="7" customWidth="1"/>
    <col min="2566" max="2566" width="18.6640625" style="7" customWidth="1"/>
    <col min="2567" max="2569" width="19.6640625" style="7" customWidth="1"/>
    <col min="2570" max="2570" width="18.33203125" style="7" customWidth="1"/>
    <col min="2571" max="2571" width="15" style="7" customWidth="1"/>
    <col min="2572" max="2572" width="77.6640625" style="7" customWidth="1"/>
    <col min="2573" max="2573" width="12.33203125" style="7" customWidth="1"/>
    <col min="2574" max="2817" width="11.33203125" style="7"/>
    <col min="2818" max="2818" width="5.6640625" style="7" customWidth="1"/>
    <col min="2819" max="2819" width="2.33203125" style="7" customWidth="1"/>
    <col min="2820" max="2820" width="87.33203125" style="7" customWidth="1"/>
    <col min="2821" max="2821" width="4.6640625" style="7" customWidth="1"/>
    <col min="2822" max="2822" width="18.6640625" style="7" customWidth="1"/>
    <col min="2823" max="2825" width="19.6640625" style="7" customWidth="1"/>
    <col min="2826" max="2826" width="18.33203125" style="7" customWidth="1"/>
    <col min="2827" max="2827" width="15" style="7" customWidth="1"/>
    <col min="2828" max="2828" width="77.6640625" style="7" customWidth="1"/>
    <col min="2829" max="2829" width="12.33203125" style="7" customWidth="1"/>
    <col min="2830" max="3073" width="11.33203125" style="7"/>
    <col min="3074" max="3074" width="5.6640625" style="7" customWidth="1"/>
    <col min="3075" max="3075" width="2.33203125" style="7" customWidth="1"/>
    <col min="3076" max="3076" width="87.33203125" style="7" customWidth="1"/>
    <col min="3077" max="3077" width="4.6640625" style="7" customWidth="1"/>
    <col min="3078" max="3078" width="18.6640625" style="7" customWidth="1"/>
    <col min="3079" max="3081" width="19.6640625" style="7" customWidth="1"/>
    <col min="3082" max="3082" width="18.33203125" style="7" customWidth="1"/>
    <col min="3083" max="3083" width="15" style="7" customWidth="1"/>
    <col min="3084" max="3084" width="77.6640625" style="7" customWidth="1"/>
    <col min="3085" max="3085" width="12.33203125" style="7" customWidth="1"/>
    <col min="3086" max="3329" width="11.33203125" style="7"/>
    <col min="3330" max="3330" width="5.6640625" style="7" customWidth="1"/>
    <col min="3331" max="3331" width="2.33203125" style="7" customWidth="1"/>
    <col min="3332" max="3332" width="87.33203125" style="7" customWidth="1"/>
    <col min="3333" max="3333" width="4.6640625" style="7" customWidth="1"/>
    <col min="3334" max="3334" width="18.6640625" style="7" customWidth="1"/>
    <col min="3335" max="3337" width="19.6640625" style="7" customWidth="1"/>
    <col min="3338" max="3338" width="18.33203125" style="7" customWidth="1"/>
    <col min="3339" max="3339" width="15" style="7" customWidth="1"/>
    <col min="3340" max="3340" width="77.6640625" style="7" customWidth="1"/>
    <col min="3341" max="3341" width="12.33203125" style="7" customWidth="1"/>
    <col min="3342" max="3585" width="11.33203125" style="7"/>
    <col min="3586" max="3586" width="5.6640625" style="7" customWidth="1"/>
    <col min="3587" max="3587" width="2.33203125" style="7" customWidth="1"/>
    <col min="3588" max="3588" width="87.33203125" style="7" customWidth="1"/>
    <col min="3589" max="3589" width="4.6640625" style="7" customWidth="1"/>
    <col min="3590" max="3590" width="18.6640625" style="7" customWidth="1"/>
    <col min="3591" max="3593" width="19.6640625" style="7" customWidth="1"/>
    <col min="3594" max="3594" width="18.33203125" style="7" customWidth="1"/>
    <col min="3595" max="3595" width="15" style="7" customWidth="1"/>
    <col min="3596" max="3596" width="77.6640625" style="7" customWidth="1"/>
    <col min="3597" max="3597" width="12.33203125" style="7" customWidth="1"/>
    <col min="3598" max="3841" width="11.33203125" style="7"/>
    <col min="3842" max="3842" width="5.6640625" style="7" customWidth="1"/>
    <col min="3843" max="3843" width="2.33203125" style="7" customWidth="1"/>
    <col min="3844" max="3844" width="87.33203125" style="7" customWidth="1"/>
    <col min="3845" max="3845" width="4.6640625" style="7" customWidth="1"/>
    <col min="3846" max="3846" width="18.6640625" style="7" customWidth="1"/>
    <col min="3847" max="3849" width="19.6640625" style="7" customWidth="1"/>
    <col min="3850" max="3850" width="18.33203125" style="7" customWidth="1"/>
    <col min="3851" max="3851" width="15" style="7" customWidth="1"/>
    <col min="3852" max="3852" width="77.6640625" style="7" customWidth="1"/>
    <col min="3853" max="3853" width="12.33203125" style="7" customWidth="1"/>
    <col min="3854" max="4097" width="11.33203125" style="7"/>
    <col min="4098" max="4098" width="5.6640625" style="7" customWidth="1"/>
    <col min="4099" max="4099" width="2.33203125" style="7" customWidth="1"/>
    <col min="4100" max="4100" width="87.33203125" style="7" customWidth="1"/>
    <col min="4101" max="4101" width="4.6640625" style="7" customWidth="1"/>
    <col min="4102" max="4102" width="18.6640625" style="7" customWidth="1"/>
    <col min="4103" max="4105" width="19.6640625" style="7" customWidth="1"/>
    <col min="4106" max="4106" width="18.33203125" style="7" customWidth="1"/>
    <col min="4107" max="4107" width="15" style="7" customWidth="1"/>
    <col min="4108" max="4108" width="77.6640625" style="7" customWidth="1"/>
    <col min="4109" max="4109" width="12.33203125" style="7" customWidth="1"/>
    <col min="4110" max="4353" width="11.33203125" style="7"/>
    <col min="4354" max="4354" width="5.6640625" style="7" customWidth="1"/>
    <col min="4355" max="4355" width="2.33203125" style="7" customWidth="1"/>
    <col min="4356" max="4356" width="87.33203125" style="7" customWidth="1"/>
    <col min="4357" max="4357" width="4.6640625" style="7" customWidth="1"/>
    <col min="4358" max="4358" width="18.6640625" style="7" customWidth="1"/>
    <col min="4359" max="4361" width="19.6640625" style="7" customWidth="1"/>
    <col min="4362" max="4362" width="18.33203125" style="7" customWidth="1"/>
    <col min="4363" max="4363" width="15" style="7" customWidth="1"/>
    <col min="4364" max="4364" width="77.6640625" style="7" customWidth="1"/>
    <col min="4365" max="4365" width="12.33203125" style="7" customWidth="1"/>
    <col min="4366" max="4609" width="11.33203125" style="7"/>
    <col min="4610" max="4610" width="5.6640625" style="7" customWidth="1"/>
    <col min="4611" max="4611" width="2.33203125" style="7" customWidth="1"/>
    <col min="4612" max="4612" width="87.33203125" style="7" customWidth="1"/>
    <col min="4613" max="4613" width="4.6640625" style="7" customWidth="1"/>
    <col min="4614" max="4614" width="18.6640625" style="7" customWidth="1"/>
    <col min="4615" max="4617" width="19.6640625" style="7" customWidth="1"/>
    <col min="4618" max="4618" width="18.33203125" style="7" customWidth="1"/>
    <col min="4619" max="4619" width="15" style="7" customWidth="1"/>
    <col min="4620" max="4620" width="77.6640625" style="7" customWidth="1"/>
    <col min="4621" max="4621" width="12.33203125" style="7" customWidth="1"/>
    <col min="4622" max="4865" width="11.33203125" style="7"/>
    <col min="4866" max="4866" width="5.6640625" style="7" customWidth="1"/>
    <col min="4867" max="4867" width="2.33203125" style="7" customWidth="1"/>
    <col min="4868" max="4868" width="87.33203125" style="7" customWidth="1"/>
    <col min="4869" max="4869" width="4.6640625" style="7" customWidth="1"/>
    <col min="4870" max="4870" width="18.6640625" style="7" customWidth="1"/>
    <col min="4871" max="4873" width="19.6640625" style="7" customWidth="1"/>
    <col min="4874" max="4874" width="18.33203125" style="7" customWidth="1"/>
    <col min="4875" max="4875" width="15" style="7" customWidth="1"/>
    <col min="4876" max="4876" width="77.6640625" style="7" customWidth="1"/>
    <col min="4877" max="4877" width="12.33203125" style="7" customWidth="1"/>
    <col min="4878" max="5121" width="11.33203125" style="7"/>
    <col min="5122" max="5122" width="5.6640625" style="7" customWidth="1"/>
    <col min="5123" max="5123" width="2.33203125" style="7" customWidth="1"/>
    <col min="5124" max="5124" width="87.33203125" style="7" customWidth="1"/>
    <col min="5125" max="5125" width="4.6640625" style="7" customWidth="1"/>
    <col min="5126" max="5126" width="18.6640625" style="7" customWidth="1"/>
    <col min="5127" max="5129" width="19.6640625" style="7" customWidth="1"/>
    <col min="5130" max="5130" width="18.33203125" style="7" customWidth="1"/>
    <col min="5131" max="5131" width="15" style="7" customWidth="1"/>
    <col min="5132" max="5132" width="77.6640625" style="7" customWidth="1"/>
    <col min="5133" max="5133" width="12.33203125" style="7" customWidth="1"/>
    <col min="5134" max="5377" width="11.33203125" style="7"/>
    <col min="5378" max="5378" width="5.6640625" style="7" customWidth="1"/>
    <col min="5379" max="5379" width="2.33203125" style="7" customWidth="1"/>
    <col min="5380" max="5380" width="87.33203125" style="7" customWidth="1"/>
    <col min="5381" max="5381" width="4.6640625" style="7" customWidth="1"/>
    <col min="5382" max="5382" width="18.6640625" style="7" customWidth="1"/>
    <col min="5383" max="5385" width="19.6640625" style="7" customWidth="1"/>
    <col min="5386" max="5386" width="18.33203125" style="7" customWidth="1"/>
    <col min="5387" max="5387" width="15" style="7" customWidth="1"/>
    <col min="5388" max="5388" width="77.6640625" style="7" customWidth="1"/>
    <col min="5389" max="5389" width="12.33203125" style="7" customWidth="1"/>
    <col min="5390" max="5633" width="11.33203125" style="7"/>
    <col min="5634" max="5634" width="5.6640625" style="7" customWidth="1"/>
    <col min="5635" max="5635" width="2.33203125" style="7" customWidth="1"/>
    <col min="5636" max="5636" width="87.33203125" style="7" customWidth="1"/>
    <col min="5637" max="5637" width="4.6640625" style="7" customWidth="1"/>
    <col min="5638" max="5638" width="18.6640625" style="7" customWidth="1"/>
    <col min="5639" max="5641" width="19.6640625" style="7" customWidth="1"/>
    <col min="5642" max="5642" width="18.33203125" style="7" customWidth="1"/>
    <col min="5643" max="5643" width="15" style="7" customWidth="1"/>
    <col min="5644" max="5644" width="77.6640625" style="7" customWidth="1"/>
    <col min="5645" max="5645" width="12.33203125" style="7" customWidth="1"/>
    <col min="5646" max="5889" width="11.33203125" style="7"/>
    <col min="5890" max="5890" width="5.6640625" style="7" customWidth="1"/>
    <col min="5891" max="5891" width="2.33203125" style="7" customWidth="1"/>
    <col min="5892" max="5892" width="87.33203125" style="7" customWidth="1"/>
    <col min="5893" max="5893" width="4.6640625" style="7" customWidth="1"/>
    <col min="5894" max="5894" width="18.6640625" style="7" customWidth="1"/>
    <col min="5895" max="5897" width="19.6640625" style="7" customWidth="1"/>
    <col min="5898" max="5898" width="18.33203125" style="7" customWidth="1"/>
    <col min="5899" max="5899" width="15" style="7" customWidth="1"/>
    <col min="5900" max="5900" width="77.6640625" style="7" customWidth="1"/>
    <col min="5901" max="5901" width="12.33203125" style="7" customWidth="1"/>
    <col min="5902" max="6145" width="11.33203125" style="7"/>
    <col min="6146" max="6146" width="5.6640625" style="7" customWidth="1"/>
    <col min="6147" max="6147" width="2.33203125" style="7" customWidth="1"/>
    <col min="6148" max="6148" width="87.33203125" style="7" customWidth="1"/>
    <col min="6149" max="6149" width="4.6640625" style="7" customWidth="1"/>
    <col min="6150" max="6150" width="18.6640625" style="7" customWidth="1"/>
    <col min="6151" max="6153" width="19.6640625" style="7" customWidth="1"/>
    <col min="6154" max="6154" width="18.33203125" style="7" customWidth="1"/>
    <col min="6155" max="6155" width="15" style="7" customWidth="1"/>
    <col min="6156" max="6156" width="77.6640625" style="7" customWidth="1"/>
    <col min="6157" max="6157" width="12.33203125" style="7" customWidth="1"/>
    <col min="6158" max="6401" width="11.33203125" style="7"/>
    <col min="6402" max="6402" width="5.6640625" style="7" customWidth="1"/>
    <col min="6403" max="6403" width="2.33203125" style="7" customWidth="1"/>
    <col min="6404" max="6404" width="87.33203125" style="7" customWidth="1"/>
    <col min="6405" max="6405" width="4.6640625" style="7" customWidth="1"/>
    <col min="6406" max="6406" width="18.6640625" style="7" customWidth="1"/>
    <col min="6407" max="6409" width="19.6640625" style="7" customWidth="1"/>
    <col min="6410" max="6410" width="18.33203125" style="7" customWidth="1"/>
    <col min="6411" max="6411" width="15" style="7" customWidth="1"/>
    <col min="6412" max="6412" width="77.6640625" style="7" customWidth="1"/>
    <col min="6413" max="6413" width="12.33203125" style="7" customWidth="1"/>
    <col min="6414" max="6657" width="11.33203125" style="7"/>
    <col min="6658" max="6658" width="5.6640625" style="7" customWidth="1"/>
    <col min="6659" max="6659" width="2.33203125" style="7" customWidth="1"/>
    <col min="6660" max="6660" width="87.33203125" style="7" customWidth="1"/>
    <col min="6661" max="6661" width="4.6640625" style="7" customWidth="1"/>
    <col min="6662" max="6662" width="18.6640625" style="7" customWidth="1"/>
    <col min="6663" max="6665" width="19.6640625" style="7" customWidth="1"/>
    <col min="6666" max="6666" width="18.33203125" style="7" customWidth="1"/>
    <col min="6667" max="6667" width="15" style="7" customWidth="1"/>
    <col min="6668" max="6668" width="77.6640625" style="7" customWidth="1"/>
    <col min="6669" max="6669" width="12.33203125" style="7" customWidth="1"/>
    <col min="6670" max="6913" width="11.33203125" style="7"/>
    <col min="6914" max="6914" width="5.6640625" style="7" customWidth="1"/>
    <col min="6915" max="6915" width="2.33203125" style="7" customWidth="1"/>
    <col min="6916" max="6916" width="87.33203125" style="7" customWidth="1"/>
    <col min="6917" max="6917" width="4.6640625" style="7" customWidth="1"/>
    <col min="6918" max="6918" width="18.6640625" style="7" customWidth="1"/>
    <col min="6919" max="6921" width="19.6640625" style="7" customWidth="1"/>
    <col min="6922" max="6922" width="18.33203125" style="7" customWidth="1"/>
    <col min="6923" max="6923" width="15" style="7" customWidth="1"/>
    <col min="6924" max="6924" width="77.6640625" style="7" customWidth="1"/>
    <col min="6925" max="6925" width="12.33203125" style="7" customWidth="1"/>
    <col min="6926" max="7169" width="11.33203125" style="7"/>
    <col min="7170" max="7170" width="5.6640625" style="7" customWidth="1"/>
    <col min="7171" max="7171" width="2.33203125" style="7" customWidth="1"/>
    <col min="7172" max="7172" width="87.33203125" style="7" customWidth="1"/>
    <col min="7173" max="7173" width="4.6640625" style="7" customWidth="1"/>
    <col min="7174" max="7174" width="18.6640625" style="7" customWidth="1"/>
    <col min="7175" max="7177" width="19.6640625" style="7" customWidth="1"/>
    <col min="7178" max="7178" width="18.33203125" style="7" customWidth="1"/>
    <col min="7179" max="7179" width="15" style="7" customWidth="1"/>
    <col min="7180" max="7180" width="77.6640625" style="7" customWidth="1"/>
    <col min="7181" max="7181" width="12.33203125" style="7" customWidth="1"/>
    <col min="7182" max="7425" width="11.33203125" style="7"/>
    <col min="7426" max="7426" width="5.6640625" style="7" customWidth="1"/>
    <col min="7427" max="7427" width="2.33203125" style="7" customWidth="1"/>
    <col min="7428" max="7428" width="87.33203125" style="7" customWidth="1"/>
    <col min="7429" max="7429" width="4.6640625" style="7" customWidth="1"/>
    <col min="7430" max="7430" width="18.6640625" style="7" customWidth="1"/>
    <col min="7431" max="7433" width="19.6640625" style="7" customWidth="1"/>
    <col min="7434" max="7434" width="18.33203125" style="7" customWidth="1"/>
    <col min="7435" max="7435" width="15" style="7" customWidth="1"/>
    <col min="7436" max="7436" width="77.6640625" style="7" customWidth="1"/>
    <col min="7437" max="7437" width="12.33203125" style="7" customWidth="1"/>
    <col min="7438" max="7681" width="11.33203125" style="7"/>
    <col min="7682" max="7682" width="5.6640625" style="7" customWidth="1"/>
    <col min="7683" max="7683" width="2.33203125" style="7" customWidth="1"/>
    <col min="7684" max="7684" width="87.33203125" style="7" customWidth="1"/>
    <col min="7685" max="7685" width="4.6640625" style="7" customWidth="1"/>
    <col min="7686" max="7686" width="18.6640625" style="7" customWidth="1"/>
    <col min="7687" max="7689" width="19.6640625" style="7" customWidth="1"/>
    <col min="7690" max="7690" width="18.33203125" style="7" customWidth="1"/>
    <col min="7691" max="7691" width="15" style="7" customWidth="1"/>
    <col min="7692" max="7692" width="77.6640625" style="7" customWidth="1"/>
    <col min="7693" max="7693" width="12.33203125" style="7" customWidth="1"/>
    <col min="7694" max="7937" width="11.33203125" style="7"/>
    <col min="7938" max="7938" width="5.6640625" style="7" customWidth="1"/>
    <col min="7939" max="7939" width="2.33203125" style="7" customWidth="1"/>
    <col min="7940" max="7940" width="87.33203125" style="7" customWidth="1"/>
    <col min="7941" max="7941" width="4.6640625" style="7" customWidth="1"/>
    <col min="7942" max="7942" width="18.6640625" style="7" customWidth="1"/>
    <col min="7943" max="7945" width="19.6640625" style="7" customWidth="1"/>
    <col min="7946" max="7946" width="18.33203125" style="7" customWidth="1"/>
    <col min="7947" max="7947" width="15" style="7" customWidth="1"/>
    <col min="7948" max="7948" width="77.6640625" style="7" customWidth="1"/>
    <col min="7949" max="7949" width="12.33203125" style="7" customWidth="1"/>
    <col min="7950" max="8193" width="11.33203125" style="7"/>
    <col min="8194" max="8194" width="5.6640625" style="7" customWidth="1"/>
    <col min="8195" max="8195" width="2.33203125" style="7" customWidth="1"/>
    <col min="8196" max="8196" width="87.33203125" style="7" customWidth="1"/>
    <col min="8197" max="8197" width="4.6640625" style="7" customWidth="1"/>
    <col min="8198" max="8198" width="18.6640625" style="7" customWidth="1"/>
    <col min="8199" max="8201" width="19.6640625" style="7" customWidth="1"/>
    <col min="8202" max="8202" width="18.33203125" style="7" customWidth="1"/>
    <col min="8203" max="8203" width="15" style="7" customWidth="1"/>
    <col min="8204" max="8204" width="77.6640625" style="7" customWidth="1"/>
    <col min="8205" max="8205" width="12.33203125" style="7" customWidth="1"/>
    <col min="8206" max="8449" width="11.33203125" style="7"/>
    <col min="8450" max="8450" width="5.6640625" style="7" customWidth="1"/>
    <col min="8451" max="8451" width="2.33203125" style="7" customWidth="1"/>
    <col min="8452" max="8452" width="87.33203125" style="7" customWidth="1"/>
    <col min="8453" max="8453" width="4.6640625" style="7" customWidth="1"/>
    <col min="8454" max="8454" width="18.6640625" style="7" customWidth="1"/>
    <col min="8455" max="8457" width="19.6640625" style="7" customWidth="1"/>
    <col min="8458" max="8458" width="18.33203125" style="7" customWidth="1"/>
    <col min="8459" max="8459" width="15" style="7" customWidth="1"/>
    <col min="8460" max="8460" width="77.6640625" style="7" customWidth="1"/>
    <col min="8461" max="8461" width="12.33203125" style="7" customWidth="1"/>
    <col min="8462" max="8705" width="11.33203125" style="7"/>
    <col min="8706" max="8706" width="5.6640625" style="7" customWidth="1"/>
    <col min="8707" max="8707" width="2.33203125" style="7" customWidth="1"/>
    <col min="8708" max="8708" width="87.33203125" style="7" customWidth="1"/>
    <col min="8709" max="8709" width="4.6640625" style="7" customWidth="1"/>
    <col min="8710" max="8710" width="18.6640625" style="7" customWidth="1"/>
    <col min="8711" max="8713" width="19.6640625" style="7" customWidth="1"/>
    <col min="8714" max="8714" width="18.33203125" style="7" customWidth="1"/>
    <col min="8715" max="8715" width="15" style="7" customWidth="1"/>
    <col min="8716" max="8716" width="77.6640625" style="7" customWidth="1"/>
    <col min="8717" max="8717" width="12.33203125" style="7" customWidth="1"/>
    <col min="8718" max="8961" width="11.33203125" style="7"/>
    <col min="8962" max="8962" width="5.6640625" style="7" customWidth="1"/>
    <col min="8963" max="8963" width="2.33203125" style="7" customWidth="1"/>
    <col min="8964" max="8964" width="87.33203125" style="7" customWidth="1"/>
    <col min="8965" max="8965" width="4.6640625" style="7" customWidth="1"/>
    <col min="8966" max="8966" width="18.6640625" style="7" customWidth="1"/>
    <col min="8967" max="8969" width="19.6640625" style="7" customWidth="1"/>
    <col min="8970" max="8970" width="18.33203125" style="7" customWidth="1"/>
    <col min="8971" max="8971" width="15" style="7" customWidth="1"/>
    <col min="8972" max="8972" width="77.6640625" style="7" customWidth="1"/>
    <col min="8973" max="8973" width="12.33203125" style="7" customWidth="1"/>
    <col min="8974" max="9217" width="11.33203125" style="7"/>
    <col min="9218" max="9218" width="5.6640625" style="7" customWidth="1"/>
    <col min="9219" max="9219" width="2.33203125" style="7" customWidth="1"/>
    <col min="9220" max="9220" width="87.33203125" style="7" customWidth="1"/>
    <col min="9221" max="9221" width="4.6640625" style="7" customWidth="1"/>
    <col min="9222" max="9222" width="18.6640625" style="7" customWidth="1"/>
    <col min="9223" max="9225" width="19.6640625" style="7" customWidth="1"/>
    <col min="9226" max="9226" width="18.33203125" style="7" customWidth="1"/>
    <col min="9227" max="9227" width="15" style="7" customWidth="1"/>
    <col min="9228" max="9228" width="77.6640625" style="7" customWidth="1"/>
    <col min="9229" max="9229" width="12.33203125" style="7" customWidth="1"/>
    <col min="9230" max="9473" width="11.33203125" style="7"/>
    <col min="9474" max="9474" width="5.6640625" style="7" customWidth="1"/>
    <col min="9475" max="9475" width="2.33203125" style="7" customWidth="1"/>
    <col min="9476" max="9476" width="87.33203125" style="7" customWidth="1"/>
    <col min="9477" max="9477" width="4.6640625" style="7" customWidth="1"/>
    <col min="9478" max="9478" width="18.6640625" style="7" customWidth="1"/>
    <col min="9479" max="9481" width="19.6640625" style="7" customWidth="1"/>
    <col min="9482" max="9482" width="18.33203125" style="7" customWidth="1"/>
    <col min="9483" max="9483" width="15" style="7" customWidth="1"/>
    <col min="9484" max="9484" width="77.6640625" style="7" customWidth="1"/>
    <col min="9485" max="9485" width="12.33203125" style="7" customWidth="1"/>
    <col min="9486" max="9729" width="11.33203125" style="7"/>
    <col min="9730" max="9730" width="5.6640625" style="7" customWidth="1"/>
    <col min="9731" max="9731" width="2.33203125" style="7" customWidth="1"/>
    <col min="9732" max="9732" width="87.33203125" style="7" customWidth="1"/>
    <col min="9733" max="9733" width="4.6640625" style="7" customWidth="1"/>
    <col min="9734" max="9734" width="18.6640625" style="7" customWidth="1"/>
    <col min="9735" max="9737" width="19.6640625" style="7" customWidth="1"/>
    <col min="9738" max="9738" width="18.33203125" style="7" customWidth="1"/>
    <col min="9739" max="9739" width="15" style="7" customWidth="1"/>
    <col min="9740" max="9740" width="77.6640625" style="7" customWidth="1"/>
    <col min="9741" max="9741" width="12.33203125" style="7" customWidth="1"/>
    <col min="9742" max="9985" width="11.33203125" style="7"/>
    <col min="9986" max="9986" width="5.6640625" style="7" customWidth="1"/>
    <col min="9987" max="9987" width="2.33203125" style="7" customWidth="1"/>
    <col min="9988" max="9988" width="87.33203125" style="7" customWidth="1"/>
    <col min="9989" max="9989" width="4.6640625" style="7" customWidth="1"/>
    <col min="9990" max="9990" width="18.6640625" style="7" customWidth="1"/>
    <col min="9991" max="9993" width="19.6640625" style="7" customWidth="1"/>
    <col min="9994" max="9994" width="18.33203125" style="7" customWidth="1"/>
    <col min="9995" max="9995" width="15" style="7" customWidth="1"/>
    <col min="9996" max="9996" width="77.6640625" style="7" customWidth="1"/>
    <col min="9997" max="9997" width="12.33203125" style="7" customWidth="1"/>
    <col min="9998" max="10241" width="11.33203125" style="7"/>
    <col min="10242" max="10242" width="5.6640625" style="7" customWidth="1"/>
    <col min="10243" max="10243" width="2.33203125" style="7" customWidth="1"/>
    <col min="10244" max="10244" width="87.33203125" style="7" customWidth="1"/>
    <col min="10245" max="10245" width="4.6640625" style="7" customWidth="1"/>
    <col min="10246" max="10246" width="18.6640625" style="7" customWidth="1"/>
    <col min="10247" max="10249" width="19.6640625" style="7" customWidth="1"/>
    <col min="10250" max="10250" width="18.33203125" style="7" customWidth="1"/>
    <col min="10251" max="10251" width="15" style="7" customWidth="1"/>
    <col min="10252" max="10252" width="77.6640625" style="7" customWidth="1"/>
    <col min="10253" max="10253" width="12.33203125" style="7" customWidth="1"/>
    <col min="10254" max="10497" width="11.33203125" style="7"/>
    <col min="10498" max="10498" width="5.6640625" style="7" customWidth="1"/>
    <col min="10499" max="10499" width="2.33203125" style="7" customWidth="1"/>
    <col min="10500" max="10500" width="87.33203125" style="7" customWidth="1"/>
    <col min="10501" max="10501" width="4.6640625" style="7" customWidth="1"/>
    <col min="10502" max="10502" width="18.6640625" style="7" customWidth="1"/>
    <col min="10503" max="10505" width="19.6640625" style="7" customWidth="1"/>
    <col min="10506" max="10506" width="18.33203125" style="7" customWidth="1"/>
    <col min="10507" max="10507" width="15" style="7" customWidth="1"/>
    <col min="10508" max="10508" width="77.6640625" style="7" customWidth="1"/>
    <col min="10509" max="10509" width="12.33203125" style="7" customWidth="1"/>
    <col min="10510" max="10753" width="11.33203125" style="7"/>
    <col min="10754" max="10754" width="5.6640625" style="7" customWidth="1"/>
    <col min="10755" max="10755" width="2.33203125" style="7" customWidth="1"/>
    <col min="10756" max="10756" width="87.33203125" style="7" customWidth="1"/>
    <col min="10757" max="10757" width="4.6640625" style="7" customWidth="1"/>
    <col min="10758" max="10758" width="18.6640625" style="7" customWidth="1"/>
    <col min="10759" max="10761" width="19.6640625" style="7" customWidth="1"/>
    <col min="10762" max="10762" width="18.33203125" style="7" customWidth="1"/>
    <col min="10763" max="10763" width="15" style="7" customWidth="1"/>
    <col min="10764" max="10764" width="77.6640625" style="7" customWidth="1"/>
    <col min="10765" max="10765" width="12.33203125" style="7" customWidth="1"/>
    <col min="10766" max="11009" width="11.33203125" style="7"/>
    <col min="11010" max="11010" width="5.6640625" style="7" customWidth="1"/>
    <col min="11011" max="11011" width="2.33203125" style="7" customWidth="1"/>
    <col min="11012" max="11012" width="87.33203125" style="7" customWidth="1"/>
    <col min="11013" max="11013" width="4.6640625" style="7" customWidth="1"/>
    <col min="11014" max="11014" width="18.6640625" style="7" customWidth="1"/>
    <col min="11015" max="11017" width="19.6640625" style="7" customWidth="1"/>
    <col min="11018" max="11018" width="18.33203125" style="7" customWidth="1"/>
    <col min="11019" max="11019" width="15" style="7" customWidth="1"/>
    <col min="11020" max="11020" width="77.6640625" style="7" customWidth="1"/>
    <col min="11021" max="11021" width="12.33203125" style="7" customWidth="1"/>
    <col min="11022" max="11265" width="11.33203125" style="7"/>
    <col min="11266" max="11266" width="5.6640625" style="7" customWidth="1"/>
    <col min="11267" max="11267" width="2.33203125" style="7" customWidth="1"/>
    <col min="11268" max="11268" width="87.33203125" style="7" customWidth="1"/>
    <col min="11269" max="11269" width="4.6640625" style="7" customWidth="1"/>
    <col min="11270" max="11270" width="18.6640625" style="7" customWidth="1"/>
    <col min="11271" max="11273" width="19.6640625" style="7" customWidth="1"/>
    <col min="11274" max="11274" width="18.33203125" style="7" customWidth="1"/>
    <col min="11275" max="11275" width="15" style="7" customWidth="1"/>
    <col min="11276" max="11276" width="77.6640625" style="7" customWidth="1"/>
    <col min="11277" max="11277" width="12.33203125" style="7" customWidth="1"/>
    <col min="11278" max="11521" width="11.33203125" style="7"/>
    <col min="11522" max="11522" width="5.6640625" style="7" customWidth="1"/>
    <col min="11523" max="11523" width="2.33203125" style="7" customWidth="1"/>
    <col min="11524" max="11524" width="87.33203125" style="7" customWidth="1"/>
    <col min="11525" max="11525" width="4.6640625" style="7" customWidth="1"/>
    <col min="11526" max="11526" width="18.6640625" style="7" customWidth="1"/>
    <col min="11527" max="11529" width="19.6640625" style="7" customWidth="1"/>
    <col min="11530" max="11530" width="18.33203125" style="7" customWidth="1"/>
    <col min="11531" max="11531" width="15" style="7" customWidth="1"/>
    <col min="11532" max="11532" width="77.6640625" style="7" customWidth="1"/>
    <col min="11533" max="11533" width="12.33203125" style="7" customWidth="1"/>
    <col min="11534" max="11777" width="11.33203125" style="7"/>
    <col min="11778" max="11778" width="5.6640625" style="7" customWidth="1"/>
    <col min="11779" max="11779" width="2.33203125" style="7" customWidth="1"/>
    <col min="11780" max="11780" width="87.33203125" style="7" customWidth="1"/>
    <col min="11781" max="11781" width="4.6640625" style="7" customWidth="1"/>
    <col min="11782" max="11782" width="18.6640625" style="7" customWidth="1"/>
    <col min="11783" max="11785" width="19.6640625" style="7" customWidth="1"/>
    <col min="11786" max="11786" width="18.33203125" style="7" customWidth="1"/>
    <col min="11787" max="11787" width="15" style="7" customWidth="1"/>
    <col min="11788" max="11788" width="77.6640625" style="7" customWidth="1"/>
    <col min="11789" max="11789" width="12.33203125" style="7" customWidth="1"/>
    <col min="11790" max="12033" width="11.33203125" style="7"/>
    <col min="12034" max="12034" width="5.6640625" style="7" customWidth="1"/>
    <col min="12035" max="12035" width="2.33203125" style="7" customWidth="1"/>
    <col min="12036" max="12036" width="87.33203125" style="7" customWidth="1"/>
    <col min="12037" max="12037" width="4.6640625" style="7" customWidth="1"/>
    <col min="12038" max="12038" width="18.6640625" style="7" customWidth="1"/>
    <col min="12039" max="12041" width="19.6640625" style="7" customWidth="1"/>
    <col min="12042" max="12042" width="18.33203125" style="7" customWidth="1"/>
    <col min="12043" max="12043" width="15" style="7" customWidth="1"/>
    <col min="12044" max="12044" width="77.6640625" style="7" customWidth="1"/>
    <col min="12045" max="12045" width="12.33203125" style="7" customWidth="1"/>
    <col min="12046" max="12289" width="11.33203125" style="7"/>
    <col min="12290" max="12290" width="5.6640625" style="7" customWidth="1"/>
    <col min="12291" max="12291" width="2.33203125" style="7" customWidth="1"/>
    <col min="12292" max="12292" width="87.33203125" style="7" customWidth="1"/>
    <col min="12293" max="12293" width="4.6640625" style="7" customWidth="1"/>
    <col min="12294" max="12294" width="18.6640625" style="7" customWidth="1"/>
    <col min="12295" max="12297" width="19.6640625" style="7" customWidth="1"/>
    <col min="12298" max="12298" width="18.33203125" style="7" customWidth="1"/>
    <col min="12299" max="12299" width="15" style="7" customWidth="1"/>
    <col min="12300" max="12300" width="77.6640625" style="7" customWidth="1"/>
    <col min="12301" max="12301" width="12.33203125" style="7" customWidth="1"/>
    <col min="12302" max="12545" width="11.33203125" style="7"/>
    <col min="12546" max="12546" width="5.6640625" style="7" customWidth="1"/>
    <col min="12547" max="12547" width="2.33203125" style="7" customWidth="1"/>
    <col min="12548" max="12548" width="87.33203125" style="7" customWidth="1"/>
    <col min="12549" max="12549" width="4.6640625" style="7" customWidth="1"/>
    <col min="12550" max="12550" width="18.6640625" style="7" customWidth="1"/>
    <col min="12551" max="12553" width="19.6640625" style="7" customWidth="1"/>
    <col min="12554" max="12554" width="18.33203125" style="7" customWidth="1"/>
    <col min="12555" max="12555" width="15" style="7" customWidth="1"/>
    <col min="12556" max="12556" width="77.6640625" style="7" customWidth="1"/>
    <col min="12557" max="12557" width="12.33203125" style="7" customWidth="1"/>
    <col min="12558" max="12801" width="11.33203125" style="7"/>
    <col min="12802" max="12802" width="5.6640625" style="7" customWidth="1"/>
    <col min="12803" max="12803" width="2.33203125" style="7" customWidth="1"/>
    <col min="12804" max="12804" width="87.33203125" style="7" customWidth="1"/>
    <col min="12805" max="12805" width="4.6640625" style="7" customWidth="1"/>
    <col min="12806" max="12806" width="18.6640625" style="7" customWidth="1"/>
    <col min="12807" max="12809" width="19.6640625" style="7" customWidth="1"/>
    <col min="12810" max="12810" width="18.33203125" style="7" customWidth="1"/>
    <col min="12811" max="12811" width="15" style="7" customWidth="1"/>
    <col min="12812" max="12812" width="77.6640625" style="7" customWidth="1"/>
    <col min="12813" max="12813" width="12.33203125" style="7" customWidth="1"/>
    <col min="12814" max="13057" width="11.33203125" style="7"/>
    <col min="13058" max="13058" width="5.6640625" style="7" customWidth="1"/>
    <col min="13059" max="13059" width="2.33203125" style="7" customWidth="1"/>
    <col min="13060" max="13060" width="87.33203125" style="7" customWidth="1"/>
    <col min="13061" max="13061" width="4.6640625" style="7" customWidth="1"/>
    <col min="13062" max="13062" width="18.6640625" style="7" customWidth="1"/>
    <col min="13063" max="13065" width="19.6640625" style="7" customWidth="1"/>
    <col min="13066" max="13066" width="18.33203125" style="7" customWidth="1"/>
    <col min="13067" max="13067" width="15" style="7" customWidth="1"/>
    <col min="13068" max="13068" width="77.6640625" style="7" customWidth="1"/>
    <col min="13069" max="13069" width="12.33203125" style="7" customWidth="1"/>
    <col min="13070" max="13313" width="11.33203125" style="7"/>
    <col min="13314" max="13314" width="5.6640625" style="7" customWidth="1"/>
    <col min="13315" max="13315" width="2.33203125" style="7" customWidth="1"/>
    <col min="13316" max="13316" width="87.33203125" style="7" customWidth="1"/>
    <col min="13317" max="13317" width="4.6640625" style="7" customWidth="1"/>
    <col min="13318" max="13318" width="18.6640625" style="7" customWidth="1"/>
    <col min="13319" max="13321" width="19.6640625" style="7" customWidth="1"/>
    <col min="13322" max="13322" width="18.33203125" style="7" customWidth="1"/>
    <col min="13323" max="13323" width="15" style="7" customWidth="1"/>
    <col min="13324" max="13324" width="77.6640625" style="7" customWidth="1"/>
    <col min="13325" max="13325" width="12.33203125" style="7" customWidth="1"/>
    <col min="13326" max="13569" width="11.33203125" style="7"/>
    <col min="13570" max="13570" width="5.6640625" style="7" customWidth="1"/>
    <col min="13571" max="13571" width="2.33203125" style="7" customWidth="1"/>
    <col min="13572" max="13572" width="87.33203125" style="7" customWidth="1"/>
    <col min="13573" max="13573" width="4.6640625" style="7" customWidth="1"/>
    <col min="13574" max="13574" width="18.6640625" style="7" customWidth="1"/>
    <col min="13575" max="13577" width="19.6640625" style="7" customWidth="1"/>
    <col min="13578" max="13578" width="18.33203125" style="7" customWidth="1"/>
    <col min="13579" max="13579" width="15" style="7" customWidth="1"/>
    <col min="13580" max="13580" width="77.6640625" style="7" customWidth="1"/>
    <col min="13581" max="13581" width="12.33203125" style="7" customWidth="1"/>
    <col min="13582" max="13825" width="11.33203125" style="7"/>
    <col min="13826" max="13826" width="5.6640625" style="7" customWidth="1"/>
    <col min="13827" max="13827" width="2.33203125" style="7" customWidth="1"/>
    <col min="13828" max="13828" width="87.33203125" style="7" customWidth="1"/>
    <col min="13829" max="13829" width="4.6640625" style="7" customWidth="1"/>
    <col min="13830" max="13830" width="18.6640625" style="7" customWidth="1"/>
    <col min="13831" max="13833" width="19.6640625" style="7" customWidth="1"/>
    <col min="13834" max="13834" width="18.33203125" style="7" customWidth="1"/>
    <col min="13835" max="13835" width="15" style="7" customWidth="1"/>
    <col min="13836" max="13836" width="77.6640625" style="7" customWidth="1"/>
    <col min="13837" max="13837" width="12.33203125" style="7" customWidth="1"/>
    <col min="13838" max="14081" width="11.33203125" style="7"/>
    <col min="14082" max="14082" width="5.6640625" style="7" customWidth="1"/>
    <col min="14083" max="14083" width="2.33203125" style="7" customWidth="1"/>
    <col min="14084" max="14084" width="87.33203125" style="7" customWidth="1"/>
    <col min="14085" max="14085" width="4.6640625" style="7" customWidth="1"/>
    <col min="14086" max="14086" width="18.6640625" style="7" customWidth="1"/>
    <col min="14087" max="14089" width="19.6640625" style="7" customWidth="1"/>
    <col min="14090" max="14090" width="18.33203125" style="7" customWidth="1"/>
    <col min="14091" max="14091" width="15" style="7" customWidth="1"/>
    <col min="14092" max="14092" width="77.6640625" style="7" customWidth="1"/>
    <col min="14093" max="14093" width="12.33203125" style="7" customWidth="1"/>
    <col min="14094" max="14337" width="11.33203125" style="7"/>
    <col min="14338" max="14338" width="5.6640625" style="7" customWidth="1"/>
    <col min="14339" max="14339" width="2.33203125" style="7" customWidth="1"/>
    <col min="14340" max="14340" width="87.33203125" style="7" customWidth="1"/>
    <col min="14341" max="14341" width="4.6640625" style="7" customWidth="1"/>
    <col min="14342" max="14342" width="18.6640625" style="7" customWidth="1"/>
    <col min="14343" max="14345" width="19.6640625" style="7" customWidth="1"/>
    <col min="14346" max="14346" width="18.33203125" style="7" customWidth="1"/>
    <col min="14347" max="14347" width="15" style="7" customWidth="1"/>
    <col min="14348" max="14348" width="77.6640625" style="7" customWidth="1"/>
    <col min="14349" max="14349" width="12.33203125" style="7" customWidth="1"/>
    <col min="14350" max="14593" width="11.33203125" style="7"/>
    <col min="14594" max="14594" width="5.6640625" style="7" customWidth="1"/>
    <col min="14595" max="14595" width="2.33203125" style="7" customWidth="1"/>
    <col min="14596" max="14596" width="87.33203125" style="7" customWidth="1"/>
    <col min="14597" max="14597" width="4.6640625" style="7" customWidth="1"/>
    <col min="14598" max="14598" width="18.6640625" style="7" customWidth="1"/>
    <col min="14599" max="14601" width="19.6640625" style="7" customWidth="1"/>
    <col min="14602" max="14602" width="18.33203125" style="7" customWidth="1"/>
    <col min="14603" max="14603" width="15" style="7" customWidth="1"/>
    <col min="14604" max="14604" width="77.6640625" style="7" customWidth="1"/>
    <col min="14605" max="14605" width="12.33203125" style="7" customWidth="1"/>
    <col min="14606" max="14849" width="11.33203125" style="7"/>
    <col min="14850" max="14850" width="5.6640625" style="7" customWidth="1"/>
    <col min="14851" max="14851" width="2.33203125" style="7" customWidth="1"/>
    <col min="14852" max="14852" width="87.33203125" style="7" customWidth="1"/>
    <col min="14853" max="14853" width="4.6640625" style="7" customWidth="1"/>
    <col min="14854" max="14854" width="18.6640625" style="7" customWidth="1"/>
    <col min="14855" max="14857" width="19.6640625" style="7" customWidth="1"/>
    <col min="14858" max="14858" width="18.33203125" style="7" customWidth="1"/>
    <col min="14859" max="14859" width="15" style="7" customWidth="1"/>
    <col min="14860" max="14860" width="77.6640625" style="7" customWidth="1"/>
    <col min="14861" max="14861" width="12.33203125" style="7" customWidth="1"/>
    <col min="14862" max="15105" width="11.33203125" style="7"/>
    <col min="15106" max="15106" width="5.6640625" style="7" customWidth="1"/>
    <col min="15107" max="15107" width="2.33203125" style="7" customWidth="1"/>
    <col min="15108" max="15108" width="87.33203125" style="7" customWidth="1"/>
    <col min="15109" max="15109" width="4.6640625" style="7" customWidth="1"/>
    <col min="15110" max="15110" width="18.6640625" style="7" customWidth="1"/>
    <col min="15111" max="15113" width="19.6640625" style="7" customWidth="1"/>
    <col min="15114" max="15114" width="18.33203125" style="7" customWidth="1"/>
    <col min="15115" max="15115" width="15" style="7" customWidth="1"/>
    <col min="15116" max="15116" width="77.6640625" style="7" customWidth="1"/>
    <col min="15117" max="15117" width="12.33203125" style="7" customWidth="1"/>
    <col min="15118" max="15361" width="11.33203125" style="7"/>
    <col min="15362" max="15362" width="5.6640625" style="7" customWidth="1"/>
    <col min="15363" max="15363" width="2.33203125" style="7" customWidth="1"/>
    <col min="15364" max="15364" width="87.33203125" style="7" customWidth="1"/>
    <col min="15365" max="15365" width="4.6640625" style="7" customWidth="1"/>
    <col min="15366" max="15366" width="18.6640625" style="7" customWidth="1"/>
    <col min="15367" max="15369" width="19.6640625" style="7" customWidth="1"/>
    <col min="15370" max="15370" width="18.33203125" style="7" customWidth="1"/>
    <col min="15371" max="15371" width="15" style="7" customWidth="1"/>
    <col min="15372" max="15372" width="77.6640625" style="7" customWidth="1"/>
    <col min="15373" max="15373" width="12.33203125" style="7" customWidth="1"/>
    <col min="15374" max="15617" width="11.33203125" style="7"/>
    <col min="15618" max="15618" width="5.6640625" style="7" customWidth="1"/>
    <col min="15619" max="15619" width="2.33203125" style="7" customWidth="1"/>
    <col min="15620" max="15620" width="87.33203125" style="7" customWidth="1"/>
    <col min="15621" max="15621" width="4.6640625" style="7" customWidth="1"/>
    <col min="15622" max="15622" width="18.6640625" style="7" customWidth="1"/>
    <col min="15623" max="15625" width="19.6640625" style="7" customWidth="1"/>
    <col min="15626" max="15626" width="18.33203125" style="7" customWidth="1"/>
    <col min="15627" max="15627" width="15" style="7" customWidth="1"/>
    <col min="15628" max="15628" width="77.6640625" style="7" customWidth="1"/>
    <col min="15629" max="15629" width="12.33203125" style="7" customWidth="1"/>
    <col min="15630" max="15873" width="11.33203125" style="7"/>
    <col min="15874" max="15874" width="5.6640625" style="7" customWidth="1"/>
    <col min="15875" max="15875" width="2.33203125" style="7" customWidth="1"/>
    <col min="15876" max="15876" width="87.33203125" style="7" customWidth="1"/>
    <col min="15877" max="15877" width="4.6640625" style="7" customWidth="1"/>
    <col min="15878" max="15878" width="18.6640625" style="7" customWidth="1"/>
    <col min="15879" max="15881" width="19.6640625" style="7" customWidth="1"/>
    <col min="15882" max="15882" width="18.33203125" style="7" customWidth="1"/>
    <col min="15883" max="15883" width="15" style="7" customWidth="1"/>
    <col min="15884" max="15884" width="77.6640625" style="7" customWidth="1"/>
    <col min="15885" max="15885" width="12.33203125" style="7" customWidth="1"/>
    <col min="15886" max="16129" width="11.33203125" style="7"/>
    <col min="16130" max="16130" width="5.6640625" style="7" customWidth="1"/>
    <col min="16131" max="16131" width="2.33203125" style="7" customWidth="1"/>
    <col min="16132" max="16132" width="87.33203125" style="7" customWidth="1"/>
    <col min="16133" max="16133" width="4.6640625" style="7" customWidth="1"/>
    <col min="16134" max="16134" width="18.6640625" style="7" customWidth="1"/>
    <col min="16135" max="16137" width="19.6640625" style="7" customWidth="1"/>
    <col min="16138" max="16138" width="18.33203125" style="7" customWidth="1"/>
    <col min="16139" max="16139" width="15" style="7" customWidth="1"/>
    <col min="16140" max="16140" width="77.6640625" style="7" customWidth="1"/>
    <col min="16141" max="16141" width="12.33203125" style="7" customWidth="1"/>
    <col min="16142" max="16384" width="11.33203125" style="7"/>
  </cols>
  <sheetData>
    <row r="1" spans="1:12" ht="15.6">
      <c r="A1" s="1"/>
      <c r="B1" s="2"/>
      <c r="C1" s="3"/>
      <c r="D1" s="4"/>
      <c r="E1" s="4"/>
      <c r="F1" s="2"/>
      <c r="G1" s="2"/>
      <c r="H1" s="2"/>
      <c r="I1" s="2"/>
      <c r="J1" s="5"/>
      <c r="K1" s="5"/>
      <c r="L1" s="6" t="s">
        <v>0</v>
      </c>
    </row>
    <row r="2" spans="1:12" ht="17.39999999999999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1"/>
      <c r="B3" s="2"/>
      <c r="C3" s="9"/>
      <c r="D3" s="10"/>
      <c r="E3" s="10"/>
      <c r="F3" s="9"/>
      <c r="G3" s="9"/>
      <c r="H3" s="9"/>
      <c r="I3" s="9"/>
    </row>
    <row r="4" spans="1:12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"/>
      <c r="B5" s="2"/>
      <c r="C5" s="14"/>
      <c r="D5" s="15"/>
      <c r="E5" s="15"/>
      <c r="F5" s="16"/>
      <c r="G5" s="16"/>
      <c r="H5" s="16"/>
      <c r="I5" s="16"/>
      <c r="J5" s="5"/>
      <c r="K5" s="5"/>
    </row>
    <row r="6" spans="1:12">
      <c r="A6" s="17"/>
      <c r="B6" s="18"/>
      <c r="C6" s="19"/>
      <c r="D6" s="20"/>
      <c r="E6" s="20"/>
      <c r="F6" s="19"/>
      <c r="G6" s="19"/>
      <c r="H6" s="19"/>
      <c r="I6" s="19"/>
      <c r="J6" s="5"/>
      <c r="K6" s="5"/>
    </row>
    <row r="7" spans="1:12" ht="50.25" customHeight="1">
      <c r="A7" s="17" t="s">
        <v>3</v>
      </c>
      <c r="B7" s="18"/>
      <c r="D7" s="18"/>
      <c r="E7" s="21" t="s">
        <v>4</v>
      </c>
      <c r="F7" s="21" t="s">
        <v>5</v>
      </c>
      <c r="G7" s="22" t="s">
        <v>6</v>
      </c>
      <c r="H7" s="21" t="s">
        <v>7</v>
      </c>
      <c r="I7" s="22" t="s">
        <v>8</v>
      </c>
      <c r="J7" s="23" t="s">
        <v>9</v>
      </c>
      <c r="K7" s="24" t="s">
        <v>10</v>
      </c>
      <c r="L7" s="25" t="s">
        <v>11</v>
      </c>
    </row>
    <row r="8" spans="1:12" ht="15.6" thickBot="1">
      <c r="A8" s="26" t="s">
        <v>12</v>
      </c>
      <c r="B8" s="18"/>
      <c r="C8" s="19"/>
      <c r="D8" s="18"/>
      <c r="E8" s="18"/>
      <c r="G8" s="27"/>
      <c r="H8" s="19"/>
      <c r="I8" s="28"/>
      <c r="J8" s="5"/>
      <c r="K8" s="29"/>
    </row>
    <row r="9" spans="1:12">
      <c r="A9" s="17">
        <v>11</v>
      </c>
      <c r="B9" s="18"/>
      <c r="C9" s="30" t="s">
        <v>13</v>
      </c>
      <c r="D9" s="31"/>
      <c r="E9" s="32">
        <v>310292846.41000003</v>
      </c>
      <c r="F9" s="32">
        <v>310292846.39999998</v>
      </c>
      <c r="G9" s="33">
        <v>278161711.31013566</v>
      </c>
      <c r="H9" s="32">
        <f>E9-F9</f>
        <v>1.0000050067901611E-2</v>
      </c>
      <c r="I9" s="34">
        <f>F9-G9</f>
        <v>32131135.089864314</v>
      </c>
      <c r="J9" s="35">
        <f>(E9/F9)-1</f>
        <v>3.2227776003423969E-11</v>
      </c>
      <c r="K9" s="36">
        <f>(F9/G9)-1</f>
        <v>0.11551242958107832</v>
      </c>
    </row>
    <row r="10" spans="1:12">
      <c r="A10" s="17"/>
      <c r="B10" s="18"/>
      <c r="C10" s="30"/>
      <c r="D10" s="31"/>
      <c r="E10" s="32"/>
      <c r="F10" s="32"/>
      <c r="G10" s="33"/>
      <c r="H10" s="32"/>
      <c r="I10" s="34"/>
      <c r="J10" s="35"/>
      <c r="K10" s="36"/>
    </row>
    <row r="11" spans="1:12">
      <c r="A11" s="17">
        <v>12</v>
      </c>
      <c r="B11" s="18"/>
      <c r="C11" s="30" t="s">
        <v>14</v>
      </c>
      <c r="D11" s="31"/>
      <c r="E11" s="32"/>
      <c r="F11" s="32"/>
      <c r="G11" s="33"/>
      <c r="H11" s="32"/>
      <c r="I11" s="34"/>
      <c r="J11" s="35"/>
      <c r="K11" s="36"/>
    </row>
    <row r="12" spans="1:12">
      <c r="A12" s="17">
        <v>13</v>
      </c>
      <c r="B12" s="18"/>
      <c r="C12" s="30"/>
      <c r="D12" s="31"/>
      <c r="E12" s="32"/>
      <c r="F12" s="32"/>
      <c r="G12" s="33"/>
      <c r="H12" s="32"/>
      <c r="I12" s="34"/>
      <c r="J12" s="35"/>
      <c r="K12" s="36"/>
    </row>
    <row r="13" spans="1:12">
      <c r="A13" s="17">
        <v>14</v>
      </c>
      <c r="B13" s="18"/>
      <c r="C13" s="30" t="s">
        <v>15</v>
      </c>
      <c r="D13" s="31"/>
      <c r="E13" s="32"/>
      <c r="F13" s="32"/>
      <c r="G13" s="33"/>
      <c r="H13" s="32"/>
      <c r="I13" s="37"/>
      <c r="J13" s="35"/>
      <c r="K13" s="36"/>
    </row>
    <row r="14" spans="1:12">
      <c r="A14" s="17">
        <v>15</v>
      </c>
      <c r="B14" s="18"/>
      <c r="C14" s="38" t="s">
        <v>16</v>
      </c>
      <c r="D14" s="39" t="s">
        <v>17</v>
      </c>
      <c r="E14" s="32">
        <v>17609909.449999999</v>
      </c>
      <c r="F14" s="32">
        <v>17609909.449999999</v>
      </c>
      <c r="G14" s="33">
        <v>17576261.187569331</v>
      </c>
      <c r="H14" s="32">
        <f>E14-F14</f>
        <v>0</v>
      </c>
      <c r="I14" s="34">
        <f>F14-G14</f>
        <v>33648.262430667877</v>
      </c>
      <c r="J14" s="35">
        <f>(E14/F14)-1</f>
        <v>0</v>
      </c>
      <c r="K14" s="36">
        <f>(F14/G14)-1</f>
        <v>1.9144152485890409E-3</v>
      </c>
      <c r="L14" s="40"/>
    </row>
    <row r="15" spans="1:12">
      <c r="A15" s="17"/>
      <c r="B15" s="18"/>
      <c r="C15" s="38"/>
      <c r="D15" s="39"/>
      <c r="E15" s="32"/>
      <c r="F15" s="32"/>
      <c r="G15" s="33"/>
      <c r="H15" s="32"/>
      <c r="I15" s="41"/>
      <c r="J15" s="35"/>
      <c r="K15" s="36"/>
      <c r="L15" s="40"/>
    </row>
    <row r="16" spans="1:12">
      <c r="A16" s="17">
        <v>16</v>
      </c>
      <c r="B16" s="18"/>
      <c r="C16" s="30" t="s">
        <v>18</v>
      </c>
      <c r="E16" s="32">
        <v>292682936.95999998</v>
      </c>
      <c r="F16" s="32">
        <v>292682936.94999999</v>
      </c>
      <c r="G16" s="33">
        <v>260585450.12256634</v>
      </c>
      <c r="H16" s="32">
        <f>E16-F16</f>
        <v>9.9999904632568359E-3</v>
      </c>
      <c r="I16" s="34">
        <f>F16-G16</f>
        <v>32097486.827433646</v>
      </c>
      <c r="J16" s="35">
        <f>(E16/F16)-1</f>
        <v>3.4166669493629342E-11</v>
      </c>
      <c r="K16" s="36">
        <f>(F16/G16)-1</f>
        <v>0.12317451650633826</v>
      </c>
    </row>
    <row r="17" spans="1:13">
      <c r="A17" s="17"/>
      <c r="B17" s="18"/>
      <c r="C17" s="30"/>
      <c r="E17" s="32"/>
      <c r="F17" s="32"/>
      <c r="G17" s="33"/>
      <c r="H17" s="32"/>
      <c r="I17" s="43"/>
      <c r="J17" s="35"/>
      <c r="K17" s="36"/>
      <c r="L17" s="44"/>
    </row>
    <row r="18" spans="1:13">
      <c r="A18" s="45">
        <v>17</v>
      </c>
      <c r="B18" s="46"/>
      <c r="C18" s="47" t="s">
        <v>19</v>
      </c>
      <c r="D18" s="48"/>
      <c r="E18" s="32">
        <v>-21857871.5</v>
      </c>
      <c r="F18" s="32">
        <v>-21857871.489999998</v>
      </c>
      <c r="G18" s="33">
        <v>154653125.74848729</v>
      </c>
      <c r="H18" s="32">
        <f>E18-F18</f>
        <v>-1.0000001639127731E-2</v>
      </c>
      <c r="I18" s="34">
        <f>F18-G18</f>
        <v>-176510997.2384873</v>
      </c>
      <c r="J18" s="35">
        <f>(E18/F18)-1</f>
        <v>4.5750114807674436E-10</v>
      </c>
      <c r="K18" s="36">
        <f>(F18/G18)-1</f>
        <v>-1.1413348187061378</v>
      </c>
      <c r="M18" s="49"/>
    </row>
    <row r="19" spans="1:13">
      <c r="A19" s="17">
        <v>18</v>
      </c>
      <c r="B19" s="18"/>
      <c r="C19" s="30" t="s">
        <v>20</v>
      </c>
      <c r="E19" s="32">
        <v>-10099814.6</v>
      </c>
      <c r="F19" s="32">
        <v>-10099814.6</v>
      </c>
      <c r="G19" s="33">
        <v>6774539.4713775581</v>
      </c>
      <c r="H19" s="32">
        <f>E19-F19</f>
        <v>0</v>
      </c>
      <c r="I19" s="34">
        <f>F19-G19</f>
        <v>-16874354.071377557</v>
      </c>
      <c r="J19" s="35">
        <f>(E19/F19)-1</f>
        <v>0</v>
      </c>
      <c r="K19" s="36"/>
      <c r="L19" s="44"/>
    </row>
    <row r="20" spans="1:13">
      <c r="A20" s="17"/>
      <c r="B20" s="18"/>
      <c r="C20" s="30"/>
      <c r="E20" s="32"/>
      <c r="F20" s="32"/>
      <c r="G20" s="33"/>
      <c r="H20" s="32"/>
      <c r="I20" s="43"/>
      <c r="J20" s="35"/>
      <c r="K20" s="36"/>
    </row>
    <row r="21" spans="1:13">
      <c r="A21" s="17">
        <v>19</v>
      </c>
      <c r="B21" s="18"/>
      <c r="C21" s="30" t="s">
        <v>21</v>
      </c>
      <c r="E21" s="32">
        <v>324640623.05000001</v>
      </c>
      <c r="F21" s="32">
        <v>324640623.04000002</v>
      </c>
      <c r="G21" s="33">
        <v>601132.0697271328</v>
      </c>
      <c r="H21" s="32">
        <f>E21-F21</f>
        <v>9.9999904632568359E-3</v>
      </c>
      <c r="I21" s="34">
        <f>F21-G21</f>
        <v>324039490.9702729</v>
      </c>
      <c r="J21" s="35">
        <f>(E21/F21)-1</f>
        <v>3.0803359862829893E-11</v>
      </c>
      <c r="K21" s="36"/>
    </row>
    <row r="22" spans="1:13">
      <c r="A22" s="17"/>
      <c r="B22" s="18"/>
      <c r="C22" s="30"/>
      <c r="E22" s="32"/>
      <c r="F22" s="32"/>
      <c r="G22" s="33"/>
      <c r="H22" s="32"/>
      <c r="I22" s="43"/>
      <c r="J22" s="35"/>
      <c r="K22" s="36"/>
    </row>
    <row r="23" spans="1:13">
      <c r="A23" s="17">
        <v>20</v>
      </c>
      <c r="B23" s="18"/>
      <c r="C23" s="30" t="s">
        <v>22</v>
      </c>
      <c r="E23" s="32">
        <v>185955524.43705893</v>
      </c>
      <c r="F23" s="32">
        <v>185955524.44</v>
      </c>
      <c r="G23" s="33"/>
      <c r="H23" s="32">
        <f>E23-F23</f>
        <v>-2.9410719871520996E-3</v>
      </c>
      <c r="I23" s="34">
        <f>F23-G23</f>
        <v>185955524.44</v>
      </c>
      <c r="J23" s="35">
        <f>(E23/F23)-1</f>
        <v>-1.5816015164205055E-11</v>
      </c>
      <c r="K23" s="36"/>
    </row>
    <row r="24" spans="1:13" ht="30">
      <c r="A24" s="50">
        <v>21</v>
      </c>
      <c r="B24" s="18"/>
      <c r="C24" s="30" t="s">
        <v>23</v>
      </c>
      <c r="E24" s="32">
        <v>0</v>
      </c>
      <c r="F24" s="32">
        <v>0</v>
      </c>
      <c r="G24" s="33">
        <v>0</v>
      </c>
      <c r="H24" s="32">
        <f>E24-F24</f>
        <v>0</v>
      </c>
      <c r="I24" s="34">
        <f>F24-G24</f>
        <v>0</v>
      </c>
      <c r="J24" s="35">
        <v>0</v>
      </c>
      <c r="K24" s="36"/>
    </row>
    <row r="25" spans="1:13">
      <c r="A25" s="17"/>
      <c r="B25" s="18"/>
      <c r="C25" s="30"/>
      <c r="E25" s="32"/>
      <c r="F25" s="32"/>
      <c r="G25" s="33"/>
      <c r="H25" s="32"/>
      <c r="I25" s="43"/>
      <c r="J25" s="35"/>
      <c r="K25" s="36"/>
    </row>
    <row r="26" spans="1:13" ht="30">
      <c r="A26" s="45">
        <v>22</v>
      </c>
      <c r="B26" s="18"/>
      <c r="C26" s="30" t="s">
        <v>24</v>
      </c>
      <c r="E26" s="32">
        <v>138685098.61549646</v>
      </c>
      <c r="F26" s="32">
        <v>138685098.59999999</v>
      </c>
      <c r="G26" s="33">
        <v>98556652.832974359</v>
      </c>
      <c r="H26" s="32">
        <f>E26-F26</f>
        <v>1.549646258354187E-2</v>
      </c>
      <c r="I26" s="34">
        <f>F26-G26</f>
        <v>40128445.767025635</v>
      </c>
      <c r="J26" s="35">
        <f>(E26/F26)-1</f>
        <v>1.1173839631339888E-10</v>
      </c>
      <c r="K26" s="36">
        <f>(F26/G26)-1</f>
        <v>0.40716120742282103</v>
      </c>
    </row>
    <row r="27" spans="1:13">
      <c r="A27" s="17"/>
      <c r="B27" s="18"/>
      <c r="C27" s="30"/>
      <c r="E27" s="32"/>
      <c r="F27" s="32"/>
      <c r="G27" s="51"/>
      <c r="H27" s="32"/>
      <c r="I27" s="34"/>
      <c r="J27" s="35"/>
      <c r="K27" s="36" t="e">
        <f>(F27/G27)-1</f>
        <v>#DIV/0!</v>
      </c>
    </row>
    <row r="28" spans="1:13">
      <c r="A28" s="17"/>
      <c r="B28" s="18"/>
      <c r="C28" s="30"/>
      <c r="E28" s="51"/>
      <c r="F28" s="32"/>
      <c r="G28" s="33"/>
      <c r="H28" s="52"/>
      <c r="I28" s="43"/>
      <c r="J28" s="35"/>
      <c r="K28" s="36"/>
    </row>
    <row r="29" spans="1:13">
      <c r="A29" s="17"/>
      <c r="B29" s="18"/>
      <c r="C29" s="30"/>
      <c r="E29" s="51"/>
      <c r="F29" s="32"/>
      <c r="G29" s="33"/>
      <c r="H29" s="52"/>
      <c r="I29" s="43"/>
      <c r="J29" s="35"/>
      <c r="K29" s="36"/>
    </row>
    <row r="30" spans="1:13">
      <c r="A30" s="17">
        <v>23</v>
      </c>
      <c r="B30" s="18"/>
      <c r="C30" s="30" t="s">
        <v>25</v>
      </c>
      <c r="D30" s="18"/>
      <c r="E30" s="51"/>
      <c r="F30" s="32"/>
      <c r="G30" s="33"/>
      <c r="H30" s="52"/>
      <c r="I30" s="43"/>
      <c r="J30" s="5"/>
      <c r="K30" s="29"/>
    </row>
    <row r="31" spans="1:13">
      <c r="A31" s="17">
        <v>24</v>
      </c>
      <c r="B31" s="18"/>
      <c r="C31" s="38" t="s">
        <v>26</v>
      </c>
      <c r="D31" s="18"/>
      <c r="E31" s="53">
        <v>0.12494448165277677</v>
      </c>
      <c r="F31" s="53">
        <v>0.12494448164923738</v>
      </c>
      <c r="G31" s="54">
        <v>0.11729204593719646</v>
      </c>
      <c r="H31" s="32">
        <f>E31-F31</f>
        <v>3.5393910025049991E-12</v>
      </c>
      <c r="I31" s="34">
        <f>F31-G31</f>
        <v>7.6524357120409253E-3</v>
      </c>
      <c r="J31" s="35">
        <f>(E31/F31)-1</f>
        <v>2.8327784562520719E-11</v>
      </c>
      <c r="K31" s="36">
        <f>(F31/G31)-1</f>
        <v>6.5242580184323717E-2</v>
      </c>
    </row>
    <row r="32" spans="1:13">
      <c r="A32" s="17">
        <v>25</v>
      </c>
      <c r="B32" s="18"/>
      <c r="C32" s="38" t="s">
        <v>27</v>
      </c>
      <c r="D32" s="18"/>
      <c r="E32" s="53">
        <v>1.0412040137731398E-2</v>
      </c>
      <c r="F32" s="53">
        <v>0.01</v>
      </c>
      <c r="G32" s="54">
        <v>9.7743371614330381E-3</v>
      </c>
      <c r="H32" s="32">
        <f>E32-F32</f>
        <v>4.1204013773139814E-4</v>
      </c>
      <c r="I32" s="34">
        <f>F32-G32</f>
        <v>2.2566283856696213E-4</v>
      </c>
      <c r="J32" s="35">
        <f>(E32/F32)-1</f>
        <v>4.1204013773139758E-2</v>
      </c>
      <c r="K32" s="36">
        <f>(F32/G32)-1</f>
        <v>2.3087277923803162E-2</v>
      </c>
    </row>
    <row r="33" spans="1:12">
      <c r="A33" s="17"/>
      <c r="B33" s="18"/>
      <c r="C33" s="38"/>
      <c r="D33" s="18"/>
      <c r="E33" s="53"/>
      <c r="F33" s="32"/>
      <c r="G33" s="54"/>
      <c r="H33" s="55"/>
      <c r="I33" s="56"/>
      <c r="J33" s="35"/>
      <c r="K33" s="36"/>
    </row>
    <row r="34" spans="1:12" ht="30">
      <c r="A34" s="17">
        <v>26</v>
      </c>
      <c r="B34" s="18"/>
      <c r="C34" s="30" t="s">
        <v>28</v>
      </c>
      <c r="D34" s="18"/>
      <c r="E34" s="53"/>
      <c r="F34" s="32"/>
      <c r="G34" s="54"/>
      <c r="H34" s="55"/>
      <c r="I34" s="56"/>
      <c r="J34" s="35"/>
      <c r="K34" s="36"/>
    </row>
    <row r="35" spans="1:12">
      <c r="A35" s="17">
        <v>27</v>
      </c>
      <c r="B35" s="18"/>
      <c r="C35" s="38" t="s">
        <v>26</v>
      </c>
      <c r="D35" s="18"/>
      <c r="E35" s="57">
        <v>9.7903873353241508E-2</v>
      </c>
      <c r="F35" s="57">
        <v>9.7903873349702131E-2</v>
      </c>
      <c r="G35" s="54">
        <v>8.8851865411288963E-2</v>
      </c>
      <c r="H35" s="32">
        <f>E35-F35</f>
        <v>3.5393771247171912E-12</v>
      </c>
      <c r="I35" s="34">
        <f>F35-G35</f>
        <v>9.0520079384131674E-3</v>
      </c>
      <c r="J35" s="35">
        <f>(E35/F35)-1</f>
        <v>3.6151526217054197E-11</v>
      </c>
      <c r="K35" s="36">
        <f>(F35/G35)-1</f>
        <v>0.10187752273418305</v>
      </c>
    </row>
    <row r="36" spans="1:12">
      <c r="A36" s="17"/>
      <c r="B36" s="18"/>
      <c r="C36" s="38"/>
      <c r="D36" s="18"/>
      <c r="E36" s="53"/>
      <c r="F36" s="32"/>
      <c r="G36" s="54"/>
      <c r="H36" s="55"/>
      <c r="I36" s="56"/>
      <c r="J36" s="35"/>
      <c r="K36" s="36"/>
    </row>
    <row r="37" spans="1:12" ht="30">
      <c r="A37" s="17">
        <v>28</v>
      </c>
      <c r="B37" s="18"/>
      <c r="C37" s="30" t="s">
        <v>29</v>
      </c>
      <c r="D37" s="18"/>
      <c r="E37" s="53"/>
      <c r="F37" s="32"/>
      <c r="G37" s="54"/>
      <c r="H37" s="55"/>
      <c r="I37" s="56"/>
      <c r="J37" s="35"/>
      <c r="K37" s="36"/>
    </row>
    <row r="38" spans="1:12">
      <c r="A38" s="17">
        <v>29</v>
      </c>
      <c r="B38" s="18"/>
      <c r="C38" s="38" t="s">
        <v>26</v>
      </c>
      <c r="D38" s="18"/>
      <c r="E38" s="53">
        <v>2.0114754868784043E-2</v>
      </c>
      <c r="F38" s="53">
        <v>2.0114754868784016E-2</v>
      </c>
      <c r="G38" s="54">
        <v>1.511747179956164E-2</v>
      </c>
      <c r="H38" s="32">
        <f>E38-F38</f>
        <v>2.7755575615628914E-17</v>
      </c>
      <c r="I38" s="34">
        <f>F38-G38</f>
        <v>4.997283069222376E-3</v>
      </c>
      <c r="J38" s="35">
        <f>(E38/F38)-1</f>
        <v>0</v>
      </c>
      <c r="K38" s="36">
        <f>(F38/G38)-1</f>
        <v>0.33056341268434064</v>
      </c>
    </row>
    <row r="39" spans="1:12">
      <c r="A39" s="17"/>
      <c r="B39" s="18"/>
      <c r="C39" s="2"/>
      <c r="D39" s="58"/>
      <c r="E39" s="58"/>
      <c r="F39" s="2"/>
      <c r="G39" s="2"/>
      <c r="H39" s="2"/>
      <c r="I39" s="2"/>
      <c r="J39" s="5"/>
      <c r="K39" s="5"/>
    </row>
    <row r="40" spans="1:12">
      <c r="A40" s="17"/>
      <c r="B40" s="18"/>
      <c r="C40" s="9"/>
      <c r="D40" s="58"/>
      <c r="E40" s="58"/>
      <c r="F40" s="2"/>
      <c r="G40" s="2"/>
      <c r="H40" s="2"/>
      <c r="I40" s="2"/>
      <c r="J40" s="5"/>
      <c r="K40" s="5"/>
    </row>
    <row r="41" spans="1:12">
      <c r="A41" s="17"/>
      <c r="B41" s="18"/>
      <c r="C41" s="9"/>
      <c r="D41" s="58"/>
      <c r="E41" s="58"/>
      <c r="F41" s="2"/>
      <c r="G41" s="2"/>
      <c r="H41" s="2"/>
      <c r="I41" s="2"/>
      <c r="J41" s="5"/>
      <c r="K41" s="5"/>
    </row>
    <row r="42" spans="1:12">
      <c r="A42" s="17"/>
      <c r="B42" s="18"/>
      <c r="C42" s="9"/>
      <c r="D42" s="58"/>
      <c r="E42" s="58"/>
      <c r="F42" s="2"/>
      <c r="G42" s="2"/>
      <c r="H42" s="2"/>
      <c r="I42" s="2"/>
      <c r="J42" s="5"/>
      <c r="K42" s="5"/>
    </row>
    <row r="43" spans="1:12">
      <c r="A43" s="17"/>
      <c r="B43" s="18"/>
      <c r="C43" s="9"/>
      <c r="D43" s="58"/>
      <c r="E43" s="58"/>
      <c r="F43" s="2"/>
      <c r="G43" s="2"/>
      <c r="H43" s="2"/>
      <c r="I43" s="2"/>
      <c r="J43" s="5"/>
      <c r="K43" s="5"/>
    </row>
    <row r="44" spans="1:12">
      <c r="A44" s="17"/>
      <c r="B44" s="18"/>
      <c r="C44" s="9"/>
      <c r="D44" s="58"/>
      <c r="E44" s="58"/>
      <c r="F44" s="2"/>
      <c r="G44" s="2"/>
      <c r="H44" s="2"/>
      <c r="I44" s="2"/>
      <c r="J44" s="5"/>
      <c r="K44" s="5"/>
    </row>
    <row r="45" spans="1:12" ht="15.6">
      <c r="A45" s="1"/>
      <c r="B45" s="2"/>
      <c r="C45" s="59"/>
      <c r="D45" s="4"/>
      <c r="E45" s="4"/>
      <c r="F45" s="2"/>
      <c r="G45" s="2"/>
      <c r="H45" s="2"/>
      <c r="I45" s="2"/>
      <c r="J45" s="5"/>
      <c r="K45" s="5"/>
    </row>
    <row r="46" spans="1:12">
      <c r="A46" s="1"/>
      <c r="B46" s="2"/>
      <c r="C46" s="19"/>
      <c r="D46" s="18"/>
      <c r="E46" s="18"/>
      <c r="F46" s="19"/>
      <c r="G46" s="19"/>
      <c r="H46" s="19"/>
      <c r="I46" s="19"/>
      <c r="J46" s="5"/>
      <c r="K46" s="5"/>
    </row>
    <row r="47" spans="1:12">
      <c r="A47" s="1"/>
      <c r="B47" s="2"/>
      <c r="C47" s="19"/>
      <c r="D47" s="10"/>
      <c r="E47" s="10"/>
      <c r="F47" s="19"/>
      <c r="G47" s="19"/>
      <c r="H47" s="19"/>
      <c r="I47" s="19"/>
      <c r="J47" s="5"/>
      <c r="K47" s="5"/>
    </row>
    <row r="48" spans="1:12" ht="15.6">
      <c r="A48" s="1"/>
      <c r="B48" s="2"/>
      <c r="C48" s="3"/>
      <c r="D48" s="4"/>
      <c r="E48" s="4"/>
      <c r="F48" s="2"/>
      <c r="G48" s="2"/>
      <c r="H48" s="2"/>
      <c r="I48" s="2"/>
      <c r="J48" s="5"/>
      <c r="K48" s="5"/>
      <c r="L48" s="6" t="s">
        <v>30</v>
      </c>
    </row>
    <row r="49" spans="1:17" ht="17.399999999999999">
      <c r="A49" s="8" t="s">
        <v>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7">
      <c r="A50" s="1"/>
      <c r="B50" s="2"/>
      <c r="C50" s="9"/>
      <c r="D50" s="10"/>
      <c r="E50" s="10"/>
      <c r="F50" s="9"/>
      <c r="G50" s="9"/>
      <c r="H50" s="9"/>
      <c r="I50" s="9"/>
    </row>
    <row r="51" spans="1:17">
      <c r="A51" s="13" t="str">
        <f>A4</f>
        <v>Comparison - 2025 Projected Data to 2025 Projected Data on Updated Template due to ER24-722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7">
      <c r="A52" s="1"/>
      <c r="B52" s="2"/>
      <c r="C52" s="19"/>
      <c r="D52" s="31"/>
      <c r="E52" s="31"/>
      <c r="F52" s="31"/>
      <c r="G52" s="31"/>
      <c r="H52" s="31"/>
      <c r="I52" s="31"/>
      <c r="J52" s="5"/>
      <c r="K52" s="5"/>
    </row>
    <row r="53" spans="1:17">
      <c r="A53" s="60"/>
      <c r="B53" s="18"/>
      <c r="C53" s="19"/>
      <c r="D53" s="31"/>
      <c r="E53" s="31"/>
      <c r="F53" s="61"/>
      <c r="G53" s="61"/>
      <c r="H53" s="61"/>
      <c r="I53" s="61"/>
      <c r="J53" s="5"/>
      <c r="K53" s="5"/>
    </row>
    <row r="54" spans="1:17" ht="62.4">
      <c r="A54" s="7"/>
      <c r="B54" s="18"/>
      <c r="C54" s="62" t="s">
        <v>31</v>
      </c>
      <c r="D54" s="62"/>
      <c r="E54" s="21" t="str">
        <f>E7</f>
        <v xml:space="preserve">2025 Projected Data </v>
      </c>
      <c r="F54" s="21" t="str">
        <f>F7</f>
        <v>2025 Projected Data (Updated Template)</v>
      </c>
      <c r="G54" s="22" t="str">
        <f>G7</f>
        <v>2023 Booked Data</v>
      </c>
      <c r="H54" s="21" t="str">
        <f>H7</f>
        <v>Dollar Difference</v>
      </c>
      <c r="I54" s="22" t="str">
        <f>I7</f>
        <v>Booked Dollar Difference vs Actual</v>
      </c>
      <c r="J54" s="23" t="s">
        <v>9</v>
      </c>
      <c r="K54" s="24" t="str">
        <f>K7</f>
        <v>Booked Percent Difference vs Actual</v>
      </c>
      <c r="L54" s="25" t="s">
        <v>11</v>
      </c>
    </row>
    <row r="55" spans="1:17">
      <c r="A55" s="17" t="str">
        <f>A7</f>
        <v>Line</v>
      </c>
      <c r="B55" s="18"/>
      <c r="C55" s="19"/>
      <c r="D55" s="63"/>
      <c r="E55" s="63"/>
      <c r="G55" s="27"/>
      <c r="H55" s="61"/>
      <c r="I55" s="64"/>
      <c r="J55" s="5"/>
      <c r="K55" s="29"/>
    </row>
    <row r="56" spans="1:17" ht="15.6" thickBot="1">
      <c r="A56" s="26" t="str">
        <f>A8</f>
        <v>No.</v>
      </c>
      <c r="B56" s="18"/>
      <c r="D56" s="31"/>
      <c r="E56" s="31"/>
      <c r="G56" s="27"/>
      <c r="H56" s="61"/>
      <c r="I56" s="64"/>
      <c r="J56" s="65"/>
      <c r="K56" s="66"/>
    </row>
    <row r="57" spans="1:17">
      <c r="A57" s="17">
        <f>+A38+1</f>
        <v>30</v>
      </c>
      <c r="B57" s="18"/>
      <c r="C57" s="19" t="s">
        <v>32</v>
      </c>
      <c r="D57" s="31"/>
      <c r="E57" s="31"/>
      <c r="G57" s="27"/>
      <c r="H57" s="61"/>
      <c r="I57" s="64"/>
      <c r="J57" s="5"/>
      <c r="K57" s="29"/>
    </row>
    <row r="58" spans="1:17">
      <c r="A58" s="60">
        <f>+A57+1</f>
        <v>31</v>
      </c>
      <c r="B58" s="67"/>
      <c r="C58" s="68" t="s">
        <v>33</v>
      </c>
      <c r="D58" s="69" t="s">
        <v>34</v>
      </c>
      <c r="E58" s="32">
        <v>3255717896.0576057</v>
      </c>
      <c r="F58" s="32">
        <v>3255717896.0576057</v>
      </c>
      <c r="G58" s="70">
        <v>3024678441.4092302</v>
      </c>
      <c r="H58" s="32">
        <f t="shared" ref="H58:I61" si="0">E58-F58</f>
        <v>0</v>
      </c>
      <c r="I58" s="34">
        <f t="shared" si="0"/>
        <v>231039454.64837551</v>
      </c>
      <c r="J58" s="35">
        <f t="shared" ref="J58:K61" si="1">(E58/F58)-1</f>
        <v>0</v>
      </c>
      <c r="K58" s="36">
        <f t="shared" si="1"/>
        <v>7.6384798954275634E-2</v>
      </c>
    </row>
    <row r="59" spans="1:17">
      <c r="A59" s="60">
        <f>+A58+1</f>
        <v>32</v>
      </c>
      <c r="B59" s="67"/>
      <c r="C59" s="19" t="s">
        <v>35</v>
      </c>
      <c r="D59" s="31" t="s">
        <v>36</v>
      </c>
      <c r="E59" s="32">
        <v>67192960.886539668</v>
      </c>
      <c r="F59" s="32">
        <v>67192960.886539668</v>
      </c>
      <c r="G59" s="70">
        <v>50689723.160415336</v>
      </c>
      <c r="H59" s="32">
        <f t="shared" si="0"/>
        <v>0</v>
      </c>
      <c r="I59" s="34">
        <f t="shared" si="0"/>
        <v>16503237.726124331</v>
      </c>
      <c r="J59" s="35">
        <f t="shared" si="1"/>
        <v>0</v>
      </c>
      <c r="K59" s="36">
        <f t="shared" si="1"/>
        <v>0.32557364091134078</v>
      </c>
      <c r="L59" s="44"/>
    </row>
    <row r="60" spans="1:17" ht="15.6" thickBot="1">
      <c r="A60" s="60">
        <f>+A59+1</f>
        <v>33</v>
      </c>
      <c r="B60" s="67"/>
      <c r="C60" s="19" t="s">
        <v>37</v>
      </c>
      <c r="D60" s="31" t="s">
        <v>36</v>
      </c>
      <c r="E60" s="71">
        <v>68054727.626262888</v>
      </c>
      <c r="F60" s="71">
        <v>68054727.626262888</v>
      </c>
      <c r="G60" s="72">
        <v>34201107.65499346</v>
      </c>
      <c r="H60" s="71">
        <f t="shared" si="0"/>
        <v>0</v>
      </c>
      <c r="I60" s="73">
        <f t="shared" si="0"/>
        <v>33853619.971269429</v>
      </c>
      <c r="J60" s="74">
        <f t="shared" si="1"/>
        <v>0</v>
      </c>
      <c r="K60" s="75">
        <f t="shared" si="1"/>
        <v>0.98983987047351385</v>
      </c>
      <c r="M60" s="76"/>
      <c r="N60" s="76"/>
      <c r="O60" s="49"/>
      <c r="P60" s="49"/>
      <c r="Q60" s="49"/>
    </row>
    <row r="61" spans="1:17">
      <c r="A61" s="60">
        <f>+A60+1</f>
        <v>34</v>
      </c>
      <c r="B61" s="67"/>
      <c r="C61" s="19" t="s">
        <v>38</v>
      </c>
      <c r="D61" s="39"/>
      <c r="E61" s="32">
        <v>3390965584.5704079</v>
      </c>
      <c r="F61" s="32">
        <v>3390965584.5704079</v>
      </c>
      <c r="G61" s="70">
        <v>3109569272.2246389</v>
      </c>
      <c r="H61" s="32">
        <f t="shared" si="0"/>
        <v>0</v>
      </c>
      <c r="I61" s="34">
        <f t="shared" si="0"/>
        <v>281396312.34576893</v>
      </c>
      <c r="J61" s="35">
        <f t="shared" si="1"/>
        <v>0</v>
      </c>
      <c r="K61" s="36">
        <f t="shared" si="1"/>
        <v>9.0493662533670749E-2</v>
      </c>
      <c r="M61" s="76"/>
      <c r="N61" s="76"/>
      <c r="O61" s="49"/>
      <c r="P61" s="49"/>
      <c r="Q61" s="49"/>
    </row>
    <row r="62" spans="1:17">
      <c r="A62" s="60"/>
      <c r="B62" s="18"/>
      <c r="C62" s="19"/>
      <c r="E62" s="32"/>
      <c r="F62" s="32"/>
      <c r="G62" s="70"/>
      <c r="H62" s="77"/>
      <c r="I62" s="78"/>
      <c r="J62" s="35"/>
      <c r="K62" s="36"/>
      <c r="L62" s="79"/>
      <c r="M62" s="76"/>
      <c r="N62" s="76"/>
      <c r="O62" s="49"/>
      <c r="P62" s="49"/>
      <c r="Q62" s="49"/>
    </row>
    <row r="63" spans="1:17">
      <c r="A63" s="17">
        <f>+A61+1</f>
        <v>35</v>
      </c>
      <c r="B63" s="18"/>
      <c r="C63" s="19" t="s">
        <v>39</v>
      </c>
      <c r="D63" s="39"/>
      <c r="E63" s="32"/>
      <c r="F63" s="32"/>
      <c r="G63" s="70"/>
      <c r="H63" s="77"/>
      <c r="I63" s="78"/>
      <c r="J63" s="35"/>
      <c r="K63" s="36"/>
      <c r="L63" s="44"/>
      <c r="M63" s="49"/>
      <c r="N63" s="49"/>
      <c r="O63" s="49"/>
      <c r="P63" s="49"/>
      <c r="Q63" s="49"/>
    </row>
    <row r="64" spans="1:17">
      <c r="A64" s="60">
        <f>+A63+1</f>
        <v>36</v>
      </c>
      <c r="B64" s="67"/>
      <c r="C64" s="68" t="str">
        <f>C58</f>
        <v xml:space="preserve">  Transmission</v>
      </c>
      <c r="D64" s="69" t="str">
        <f>+D58</f>
        <v>TP</v>
      </c>
      <c r="E64" s="32">
        <v>913213984.84792125</v>
      </c>
      <c r="F64" s="32">
        <v>913213984.84792125</v>
      </c>
      <c r="G64" s="70">
        <v>802997951.13885212</v>
      </c>
      <c r="H64" s="32">
        <f>E64-F64</f>
        <v>0</v>
      </c>
      <c r="I64" s="34">
        <f>F64-G64</f>
        <v>110216033.70906913</v>
      </c>
      <c r="J64" s="35">
        <f>(E64/F64)-1</f>
        <v>0</v>
      </c>
      <c r="K64" s="36">
        <f>(F64/G64)-1</f>
        <v>0.13725568484048467</v>
      </c>
      <c r="M64" s="49"/>
      <c r="N64" s="49"/>
      <c r="O64" s="49"/>
      <c r="P64" s="49"/>
      <c r="Q64" s="49"/>
    </row>
    <row r="65" spans="1:17">
      <c r="A65" s="60">
        <f>+A64+1</f>
        <v>37</v>
      </c>
      <c r="B65" s="67"/>
      <c r="C65" s="19" t="str">
        <f>+C59</f>
        <v xml:space="preserve">  General Plant   </v>
      </c>
      <c r="D65" s="31" t="str">
        <f>+D59</f>
        <v>W/S</v>
      </c>
      <c r="E65" s="32">
        <v>24248909.97753014</v>
      </c>
      <c r="F65" s="32">
        <v>24248909.97753014</v>
      </c>
      <c r="G65" s="70">
        <v>19111895.988355339</v>
      </c>
      <c r="H65" s="32">
        <f>E65-F65</f>
        <v>0</v>
      </c>
      <c r="I65" s="34">
        <f>F65-G65</f>
        <v>5137013.9891748019</v>
      </c>
      <c r="J65" s="35">
        <f>(E65/F65)-1</f>
        <v>0</v>
      </c>
      <c r="K65" s="36">
        <f>(F65/G65)-1</f>
        <v>0.2687862047964642</v>
      </c>
      <c r="L65" s="44"/>
      <c r="M65" s="49"/>
      <c r="N65" s="49"/>
      <c r="O65" s="49"/>
      <c r="P65" s="49"/>
      <c r="Q65" s="49"/>
    </row>
    <row r="66" spans="1:17" ht="15.6" thickBot="1">
      <c r="A66" s="60">
        <f>+A65+1</f>
        <v>38</v>
      </c>
      <c r="B66" s="67"/>
      <c r="C66" s="19" t="str">
        <f>+C60</f>
        <v xml:space="preserve">  Intangible Plant</v>
      </c>
      <c r="D66" s="31" t="str">
        <f>+D60</f>
        <v>W/S</v>
      </c>
      <c r="E66" s="71">
        <v>24524740.519715231</v>
      </c>
      <c r="F66" s="71">
        <v>24524740.519715231</v>
      </c>
      <c r="G66" s="72">
        <v>18598212.676527347</v>
      </c>
      <c r="H66" s="71">
        <f t="shared" ref="H66:I67" si="2">E66-F66</f>
        <v>0</v>
      </c>
      <c r="I66" s="73">
        <f t="shared" si="2"/>
        <v>5926527.8431878835</v>
      </c>
      <c r="J66" s="74">
        <f t="shared" ref="J66:J67" si="3">(E66/F66)-1</f>
        <v>0</v>
      </c>
      <c r="K66" s="75">
        <f>(F66/G66)-1</f>
        <v>0.31866115020115382</v>
      </c>
      <c r="M66" s="49"/>
      <c r="N66" s="49"/>
      <c r="O66" s="49"/>
      <c r="P66" s="49"/>
      <c r="Q66" s="49"/>
    </row>
    <row r="67" spans="1:17">
      <c r="A67" s="60">
        <f>+A66+1</f>
        <v>39</v>
      </c>
      <c r="B67" s="67"/>
      <c r="C67" s="19" t="s">
        <v>40</v>
      </c>
      <c r="D67" s="39"/>
      <c r="E67" s="32">
        <v>961987635.34516656</v>
      </c>
      <c r="F67" s="32">
        <v>961987635.34516656</v>
      </c>
      <c r="G67" s="70">
        <v>840708059.8037349</v>
      </c>
      <c r="H67" s="32">
        <f t="shared" si="2"/>
        <v>0</v>
      </c>
      <c r="I67" s="34">
        <f t="shared" si="2"/>
        <v>121279575.54143167</v>
      </c>
      <c r="J67" s="35">
        <f t="shared" si="3"/>
        <v>0</v>
      </c>
      <c r="K67" s="36">
        <f>(F67/G67)-1</f>
        <v>0.14425884720285032</v>
      </c>
      <c r="M67" s="49"/>
      <c r="N67" s="49"/>
      <c r="O67" s="49"/>
      <c r="P67" s="49"/>
      <c r="Q67" s="49"/>
    </row>
    <row r="68" spans="1:17">
      <c r="A68" s="17"/>
      <c r="B68" s="18"/>
      <c r="C68" s="2"/>
      <c r="D68" s="39"/>
      <c r="E68" s="32"/>
      <c r="F68" s="32"/>
      <c r="G68" s="70"/>
      <c r="H68" s="32"/>
      <c r="I68" s="78"/>
      <c r="J68" s="35"/>
      <c r="K68" s="36"/>
      <c r="L68" s="44"/>
      <c r="M68" s="49"/>
      <c r="N68" s="49"/>
      <c r="O68" s="49"/>
      <c r="P68" s="49"/>
      <c r="Q68" s="49"/>
    </row>
    <row r="69" spans="1:17">
      <c r="A69" s="17">
        <f>+A67+1</f>
        <v>40</v>
      </c>
      <c r="B69" s="18"/>
      <c r="C69" s="19" t="s">
        <v>41</v>
      </c>
      <c r="D69" s="39"/>
      <c r="E69" s="32"/>
      <c r="F69" s="32"/>
      <c r="G69" s="70"/>
      <c r="H69" s="77"/>
      <c r="I69" s="78"/>
      <c r="J69" s="35"/>
      <c r="K69" s="36"/>
      <c r="L69" s="44"/>
      <c r="M69" s="49"/>
      <c r="N69" s="49"/>
      <c r="O69" s="49"/>
      <c r="P69" s="49"/>
      <c r="Q69" s="49"/>
    </row>
    <row r="70" spans="1:17">
      <c r="A70" s="60">
        <f>+A69+1</f>
        <v>41</v>
      </c>
      <c r="B70" s="67"/>
      <c r="C70" s="19" t="str">
        <f>+C64</f>
        <v xml:space="preserve">  Transmission</v>
      </c>
      <c r="D70" s="31"/>
      <c r="E70" s="32">
        <v>2342503911.2096844</v>
      </c>
      <c r="F70" s="32">
        <v>2342503911.2096844</v>
      </c>
      <c r="G70" s="70">
        <v>2221680490.2703781</v>
      </c>
      <c r="H70" s="32">
        <f t="shared" ref="H70:I73" si="4">E70-F70</f>
        <v>0</v>
      </c>
      <c r="I70" s="34">
        <f t="shared" si="4"/>
        <v>120823420.93930626</v>
      </c>
      <c r="J70" s="35">
        <f t="shared" ref="J70:J73" si="5">(E70/F70)-1</f>
        <v>0</v>
      </c>
      <c r="K70" s="36">
        <f>(F70/G70)-1</f>
        <v>5.4383797070928885E-2</v>
      </c>
      <c r="M70" s="49"/>
      <c r="N70" s="49"/>
      <c r="O70" s="49"/>
      <c r="P70" s="49"/>
      <c r="Q70" s="49"/>
    </row>
    <row r="71" spans="1:17">
      <c r="A71" s="60">
        <f>+A70+1</f>
        <v>42</v>
      </c>
      <c r="B71" s="67"/>
      <c r="C71" s="19" t="str">
        <f>+C65</f>
        <v xml:space="preserve">  General Plant   </v>
      </c>
      <c r="D71" s="39"/>
      <c r="E71" s="32">
        <v>42944050.909009531</v>
      </c>
      <c r="F71" s="32">
        <v>42944050.909009531</v>
      </c>
      <c r="G71" s="70">
        <v>31577827.172059998</v>
      </c>
      <c r="H71" s="32">
        <f t="shared" si="4"/>
        <v>0</v>
      </c>
      <c r="I71" s="34">
        <f t="shared" si="4"/>
        <v>11366223.736949533</v>
      </c>
      <c r="J71" s="35">
        <f t="shared" si="5"/>
        <v>0</v>
      </c>
      <c r="K71" s="36">
        <f>(F71/G71)-1</f>
        <v>0.35994318655991453</v>
      </c>
      <c r="L71" s="44"/>
      <c r="M71" s="49"/>
      <c r="N71" s="49"/>
      <c r="O71" s="49"/>
      <c r="P71" s="49"/>
      <c r="Q71" s="49"/>
    </row>
    <row r="72" spans="1:17" ht="15.6" thickBot="1">
      <c r="A72" s="60">
        <f>+A71+1</f>
        <v>43</v>
      </c>
      <c r="B72" s="67"/>
      <c r="C72" s="19" t="str">
        <f>+C66</f>
        <v xml:space="preserve">  Intangible Plant</v>
      </c>
      <c r="D72" s="39"/>
      <c r="E72" s="71">
        <v>43529987.106547654</v>
      </c>
      <c r="F72" s="71">
        <v>43529987.106547654</v>
      </c>
      <c r="G72" s="72">
        <v>15602894.978466112</v>
      </c>
      <c r="H72" s="71">
        <f t="shared" si="4"/>
        <v>0</v>
      </c>
      <c r="I72" s="73">
        <f t="shared" si="4"/>
        <v>27927092.128081542</v>
      </c>
      <c r="J72" s="74">
        <f t="shared" si="5"/>
        <v>0</v>
      </c>
      <c r="K72" s="75">
        <f>(F72/G72)-1</f>
        <v>1.7898660579734926</v>
      </c>
      <c r="M72" s="49"/>
      <c r="N72" s="49"/>
      <c r="O72" s="49"/>
      <c r="P72" s="49"/>
      <c r="Q72" s="49"/>
    </row>
    <row r="73" spans="1:17">
      <c r="A73" s="60">
        <f>+A72+1</f>
        <v>44</v>
      </c>
      <c r="B73" s="67"/>
      <c r="C73" s="19" t="s">
        <v>42</v>
      </c>
      <c r="D73" s="39"/>
      <c r="E73" s="32">
        <v>2428977949.2252417</v>
      </c>
      <c r="F73" s="32">
        <v>2428977949.2252417</v>
      </c>
      <c r="G73" s="70">
        <v>2268861212.4209042</v>
      </c>
      <c r="H73" s="32">
        <f t="shared" si="4"/>
        <v>0</v>
      </c>
      <c r="I73" s="34">
        <f t="shared" si="4"/>
        <v>160116736.8043375</v>
      </c>
      <c r="J73" s="35">
        <f t="shared" si="5"/>
        <v>0</v>
      </c>
      <c r="K73" s="36">
        <f>(F73/G73)-1</f>
        <v>7.0571410859235018E-2</v>
      </c>
      <c r="L73" s="80"/>
      <c r="M73" s="49"/>
      <c r="N73" s="49"/>
      <c r="O73" s="49"/>
      <c r="P73" s="49"/>
      <c r="Q73" s="49"/>
    </row>
    <row r="74" spans="1:17">
      <c r="A74" s="17"/>
      <c r="B74" s="18"/>
      <c r="C74" s="2"/>
      <c r="D74" s="39"/>
      <c r="E74" s="32"/>
      <c r="F74" s="32"/>
      <c r="G74" s="70"/>
      <c r="H74" s="77"/>
      <c r="I74" s="78"/>
      <c r="J74" s="35"/>
      <c r="K74" s="36"/>
      <c r="L74" s="80"/>
      <c r="M74" s="49"/>
      <c r="N74" s="49"/>
      <c r="O74" s="49"/>
      <c r="P74" s="49"/>
      <c r="Q74" s="49"/>
    </row>
    <row r="75" spans="1:17">
      <c r="A75" s="17">
        <f>+A73+1</f>
        <v>45</v>
      </c>
      <c r="B75" s="18"/>
      <c r="C75" s="19" t="s">
        <v>43</v>
      </c>
      <c r="D75" s="39"/>
      <c r="E75" s="32"/>
      <c r="F75" s="32"/>
      <c r="G75" s="70"/>
      <c r="H75" s="77"/>
      <c r="I75" s="78"/>
      <c r="J75" s="35"/>
      <c r="K75" s="36"/>
      <c r="L75" s="80"/>
      <c r="M75" s="49"/>
      <c r="N75" s="49"/>
      <c r="O75" s="49"/>
      <c r="P75" s="49"/>
      <c r="Q75" s="49"/>
    </row>
    <row r="76" spans="1:17">
      <c r="A76" s="60">
        <f>+A75+1</f>
        <v>46</v>
      </c>
      <c r="B76" s="67"/>
      <c r="C76" s="19" t="s">
        <v>44</v>
      </c>
      <c r="D76" s="39"/>
      <c r="E76" s="32">
        <v>0</v>
      </c>
      <c r="F76" s="32">
        <v>0</v>
      </c>
      <c r="G76" s="81">
        <v>0</v>
      </c>
      <c r="H76" s="32">
        <f t="shared" ref="H76:I84" si="6">E76-F76</f>
        <v>0</v>
      </c>
      <c r="I76" s="34">
        <f t="shared" si="6"/>
        <v>0</v>
      </c>
      <c r="J76" s="35">
        <v>0</v>
      </c>
      <c r="K76" s="36">
        <v>0</v>
      </c>
      <c r="L76" s="80"/>
      <c r="M76" s="49"/>
      <c r="N76" s="49"/>
      <c r="O76" s="49"/>
      <c r="P76" s="49"/>
      <c r="Q76" s="49"/>
    </row>
    <row r="77" spans="1:17">
      <c r="A77" s="60">
        <f t="shared" ref="A77:A84" si="7">+A76+1</f>
        <v>47</v>
      </c>
      <c r="B77" s="67"/>
      <c r="C77" s="19" t="s">
        <v>45</v>
      </c>
      <c r="D77" s="19"/>
      <c r="E77" s="32">
        <v>-282182914.50431377</v>
      </c>
      <c r="F77" s="32">
        <v>-282182914.50431377</v>
      </c>
      <c r="G77" s="70">
        <v>-280283780.44365394</v>
      </c>
      <c r="H77" s="32">
        <f t="shared" si="6"/>
        <v>0</v>
      </c>
      <c r="I77" s="34">
        <f t="shared" si="6"/>
        <v>-1899134.0606598258</v>
      </c>
      <c r="J77" s="35">
        <f t="shared" ref="J77:J84" si="8">(E77/F77)-1</f>
        <v>0</v>
      </c>
      <c r="K77" s="36">
        <f>(F77/G77)-1</f>
        <v>6.7757544073856479E-3</v>
      </c>
      <c r="L77" s="40"/>
      <c r="M77" s="49"/>
      <c r="N77" s="49"/>
      <c r="O77" s="49"/>
      <c r="P77" s="49"/>
      <c r="Q77" s="49"/>
    </row>
    <row r="78" spans="1:17">
      <c r="A78" s="60">
        <f t="shared" si="7"/>
        <v>48</v>
      </c>
      <c r="B78" s="67"/>
      <c r="C78" s="19" t="s">
        <v>46</v>
      </c>
      <c r="D78" s="39"/>
      <c r="E78" s="32">
        <v>-428449.92589515436</v>
      </c>
      <c r="F78" s="32">
        <v>-428449.92589515436</v>
      </c>
      <c r="G78" s="70">
        <v>-12928756.039876873</v>
      </c>
      <c r="H78" s="32">
        <f t="shared" si="6"/>
        <v>0</v>
      </c>
      <c r="I78" s="34">
        <f t="shared" si="6"/>
        <v>12500306.113981718</v>
      </c>
      <c r="J78" s="35">
        <f t="shared" si="8"/>
        <v>0</v>
      </c>
      <c r="K78" s="36">
        <f>(F78/G78)-1</f>
        <v>-0.96686069993326018</v>
      </c>
      <c r="L78" s="40"/>
      <c r="M78" s="49"/>
      <c r="N78" s="49"/>
      <c r="O78" s="49"/>
      <c r="P78" s="49"/>
      <c r="Q78" s="49"/>
    </row>
    <row r="79" spans="1:17">
      <c r="A79" s="60">
        <f t="shared" si="7"/>
        <v>49</v>
      </c>
      <c r="B79" s="67"/>
      <c r="C79" s="19" t="s">
        <v>47</v>
      </c>
      <c r="D79" s="39"/>
      <c r="E79" s="32">
        <v>804323.55725286086</v>
      </c>
      <c r="F79" s="32">
        <v>804323.55725286086</v>
      </c>
      <c r="G79" s="70">
        <v>800617.33747625025</v>
      </c>
      <c r="H79" s="32">
        <f t="shared" si="6"/>
        <v>0</v>
      </c>
      <c r="I79" s="34">
        <f t="shared" si="6"/>
        <v>3706.219776610611</v>
      </c>
      <c r="J79" s="35">
        <f t="shared" si="8"/>
        <v>0</v>
      </c>
      <c r="K79" s="36">
        <f>(F79/G79)-1</f>
        <v>4.6292024955312261E-3</v>
      </c>
      <c r="L79" s="40"/>
      <c r="M79" s="49"/>
      <c r="N79" s="49"/>
      <c r="O79" s="49"/>
      <c r="P79" s="49"/>
      <c r="Q79" s="49"/>
    </row>
    <row r="80" spans="1:17">
      <c r="A80" s="60">
        <f t="shared" si="7"/>
        <v>50</v>
      </c>
      <c r="B80" s="67"/>
      <c r="C80" s="2" t="s">
        <v>48</v>
      </c>
      <c r="D80" s="39"/>
      <c r="E80" s="32">
        <v>0</v>
      </c>
      <c r="F80" s="32">
        <v>0</v>
      </c>
      <c r="G80" s="81">
        <v>0</v>
      </c>
      <c r="H80" s="32">
        <f t="shared" si="6"/>
        <v>0</v>
      </c>
      <c r="I80" s="34">
        <f t="shared" si="6"/>
        <v>0</v>
      </c>
      <c r="J80" s="35">
        <v>0</v>
      </c>
      <c r="K80" s="36">
        <v>0</v>
      </c>
      <c r="L80" s="44"/>
      <c r="M80" s="49"/>
      <c r="N80" s="49"/>
      <c r="O80" s="49"/>
      <c r="P80" s="49"/>
      <c r="Q80" s="49"/>
    </row>
    <row r="81" spans="1:17">
      <c r="A81" s="60" t="s">
        <v>49</v>
      </c>
      <c r="B81" s="67"/>
      <c r="C81" s="82" t="s">
        <v>50</v>
      </c>
      <c r="D81" s="39"/>
      <c r="E81" s="32">
        <v>-131219949.01582688</v>
      </c>
      <c r="F81" s="32">
        <v>-131219949.01582688</v>
      </c>
      <c r="G81" s="32">
        <v>-133940559.79207319</v>
      </c>
      <c r="H81" s="32">
        <f t="shared" si="6"/>
        <v>0</v>
      </c>
      <c r="I81" s="83">
        <f t="shared" si="6"/>
        <v>2720610.7762463093</v>
      </c>
      <c r="J81" s="35">
        <f t="shared" si="8"/>
        <v>0</v>
      </c>
      <c r="K81" s="36">
        <f>(F81/G81)-1</f>
        <v>-2.0312075598830859E-2</v>
      </c>
      <c r="L81" s="40"/>
      <c r="M81" s="49"/>
      <c r="N81" s="49"/>
      <c r="O81" s="49"/>
      <c r="P81" s="49"/>
      <c r="Q81" s="49"/>
    </row>
    <row r="82" spans="1:17">
      <c r="A82" s="60" t="s">
        <v>51</v>
      </c>
      <c r="B82" s="67"/>
      <c r="C82" s="82" t="s">
        <v>52</v>
      </c>
      <c r="D82" s="39"/>
      <c r="E82" s="32">
        <v>3300486.690417612</v>
      </c>
      <c r="F82" s="32">
        <v>3300486.6032539485</v>
      </c>
      <c r="G82" s="84">
        <v>1332711.0470576044</v>
      </c>
      <c r="H82" s="32">
        <f t="shared" si="6"/>
        <v>8.7163663469254971E-2</v>
      </c>
      <c r="I82" s="83">
        <f t="shared" si="6"/>
        <v>1967775.5561963441</v>
      </c>
      <c r="J82" s="35">
        <f t="shared" si="8"/>
        <v>2.6409337161581448E-8</v>
      </c>
      <c r="K82" s="85">
        <f>(F82/G82)-1</f>
        <v>1.4765207811106933</v>
      </c>
      <c r="L82" s="40"/>
      <c r="M82" s="49"/>
      <c r="N82" s="49"/>
      <c r="O82" s="49"/>
      <c r="P82" s="49"/>
      <c r="Q82" s="49"/>
    </row>
    <row r="83" spans="1:17" ht="15.6" thickBot="1">
      <c r="A83" s="60">
        <f>+A80+1</f>
        <v>51</v>
      </c>
      <c r="B83" s="67"/>
      <c r="C83" s="2" t="s">
        <v>53</v>
      </c>
      <c r="D83" s="31" t="s">
        <v>17</v>
      </c>
      <c r="E83" s="71">
        <v>-4084284.302879896</v>
      </c>
      <c r="F83" s="71">
        <v>-4084284.302879896</v>
      </c>
      <c r="G83" s="72">
        <v>-3334797.1911701141</v>
      </c>
      <c r="H83" s="71">
        <f t="shared" si="6"/>
        <v>0</v>
      </c>
      <c r="I83" s="73">
        <f t="shared" si="6"/>
        <v>-749487.11170978192</v>
      </c>
      <c r="J83" s="74">
        <f t="shared" si="8"/>
        <v>0</v>
      </c>
      <c r="K83" s="75">
        <f>(F83/G83)-1</f>
        <v>0.22474743402515629</v>
      </c>
      <c r="L83" s="40"/>
      <c r="M83" s="49"/>
      <c r="N83" s="49"/>
      <c r="O83" s="49"/>
      <c r="P83" s="49"/>
      <c r="Q83" s="49"/>
    </row>
    <row r="84" spans="1:17">
      <c r="A84" s="60">
        <f t="shared" si="7"/>
        <v>52</v>
      </c>
      <c r="B84" s="67"/>
      <c r="C84" s="19" t="s">
        <v>54</v>
      </c>
      <c r="D84" s="31"/>
      <c r="E84" s="32">
        <v>-413810787.5012452</v>
      </c>
      <c r="F84" s="32">
        <v>-413810787.58840883</v>
      </c>
      <c r="G84" s="70">
        <v>-428354565.08224022</v>
      </c>
      <c r="H84" s="32">
        <f t="shared" si="6"/>
        <v>8.7163627147674561E-2</v>
      </c>
      <c r="I84" s="34">
        <f t="shared" si="6"/>
        <v>14543777.493831396</v>
      </c>
      <c r="J84" s="35">
        <f t="shared" si="8"/>
        <v>-2.1063639721319305E-10</v>
      </c>
      <c r="K84" s="36">
        <f>(F84/G84)-1</f>
        <v>-3.3952661368366943E-2</v>
      </c>
      <c r="L84" s="40"/>
    </row>
    <row r="85" spans="1:17">
      <c r="A85" s="60"/>
      <c r="B85" s="67"/>
      <c r="C85" s="19"/>
      <c r="D85" s="31"/>
      <c r="E85" s="32"/>
      <c r="F85" s="32"/>
      <c r="G85" s="70"/>
      <c r="H85" s="77"/>
      <c r="I85" s="78"/>
      <c r="J85" s="35"/>
      <c r="K85" s="36"/>
      <c r="L85" s="86"/>
    </row>
    <row r="86" spans="1:17">
      <c r="A86" s="60">
        <f>+A84+1</f>
        <v>53</v>
      </c>
      <c r="B86" s="18"/>
      <c r="C86" s="2" t="s">
        <v>55</v>
      </c>
      <c r="D86" s="31" t="s">
        <v>17</v>
      </c>
      <c r="E86" s="32">
        <v>0</v>
      </c>
      <c r="F86" s="32">
        <v>0</v>
      </c>
      <c r="G86" s="81">
        <v>0</v>
      </c>
      <c r="H86" s="32">
        <f t="shared" ref="H86:I88" si="9">E86-F86</f>
        <v>0</v>
      </c>
      <c r="I86" s="34">
        <f t="shared" si="9"/>
        <v>0</v>
      </c>
      <c r="J86" s="35">
        <v>0</v>
      </c>
      <c r="K86" s="36">
        <v>0</v>
      </c>
    </row>
    <row r="87" spans="1:17">
      <c r="A87" s="60">
        <f>+A86+1</f>
        <v>54</v>
      </c>
      <c r="B87" s="18"/>
      <c r="C87" s="2" t="s">
        <v>56</v>
      </c>
      <c r="D87" s="31" t="s">
        <v>17</v>
      </c>
      <c r="E87" s="32">
        <v>0</v>
      </c>
      <c r="F87" s="32">
        <v>0</v>
      </c>
      <c r="G87" s="81">
        <v>0</v>
      </c>
      <c r="H87" s="32">
        <f t="shared" si="9"/>
        <v>0</v>
      </c>
      <c r="I87" s="34">
        <f t="shared" si="9"/>
        <v>0</v>
      </c>
      <c r="J87" s="35">
        <v>0</v>
      </c>
      <c r="K87" s="36">
        <v>0</v>
      </c>
    </row>
    <row r="88" spans="1:17">
      <c r="A88" s="60">
        <f>+A87+1</f>
        <v>55</v>
      </c>
      <c r="B88" s="18"/>
      <c r="C88" s="19" t="s">
        <v>57</v>
      </c>
      <c r="D88" s="31" t="str">
        <f>+D64</f>
        <v>TP</v>
      </c>
      <c r="E88" s="32">
        <v>621097.73126091319</v>
      </c>
      <c r="F88" s="32">
        <v>621097.73126091319</v>
      </c>
      <c r="G88" s="70">
        <v>619761.61255793972</v>
      </c>
      <c r="H88" s="32">
        <f t="shared" si="9"/>
        <v>0</v>
      </c>
      <c r="I88" s="34">
        <f t="shared" si="9"/>
        <v>1336.118702973472</v>
      </c>
      <c r="J88" s="35">
        <f t="shared" ref="J88" si="10">(E88/F88)-1</f>
        <v>0</v>
      </c>
      <c r="K88" s="36">
        <f>(F88/G88)-1</f>
        <v>2.1558590850099257E-3</v>
      </c>
      <c r="L88" s="40"/>
    </row>
    <row r="89" spans="1:17">
      <c r="A89" s="17"/>
      <c r="B89" s="18"/>
      <c r="C89" s="19"/>
      <c r="D89" s="31"/>
      <c r="E89" s="32"/>
      <c r="F89" s="32"/>
      <c r="G89" s="70"/>
      <c r="H89" s="32"/>
      <c r="I89" s="70"/>
      <c r="J89" s="35"/>
      <c r="K89" s="36"/>
    </row>
    <row r="90" spans="1:17">
      <c r="A90" s="17">
        <f>+A88+1</f>
        <v>56</v>
      </c>
      <c r="B90" s="18"/>
      <c r="C90" s="19" t="s">
        <v>58</v>
      </c>
      <c r="D90" s="31"/>
      <c r="E90" s="32"/>
      <c r="F90" s="32"/>
      <c r="G90" s="70"/>
      <c r="H90" s="32"/>
      <c r="I90" s="70"/>
      <c r="J90" s="35"/>
      <c r="K90" s="36"/>
    </row>
    <row r="91" spans="1:17">
      <c r="A91" s="60">
        <f>+A90+1</f>
        <v>57</v>
      </c>
      <c r="B91" s="67"/>
      <c r="C91" s="19" t="s">
        <v>59</v>
      </c>
      <c r="D91" s="31"/>
      <c r="E91" s="32">
        <v>4937626.7859371779</v>
      </c>
      <c r="F91" s="32">
        <v>4937626.7859371779</v>
      </c>
      <c r="G91" s="70">
        <v>3535762.182472358</v>
      </c>
      <c r="H91" s="32">
        <f t="shared" ref="H91:I96" si="11">E91-F91</f>
        <v>0</v>
      </c>
      <c r="I91" s="34">
        <f t="shared" si="11"/>
        <v>1401864.60346482</v>
      </c>
      <c r="J91" s="35">
        <f t="shared" ref="J91:J96" si="12">(E91/F91)-1</f>
        <v>0</v>
      </c>
      <c r="K91" s="36">
        <f>(F91/G91)-1</f>
        <v>0.39648158759494834</v>
      </c>
    </row>
    <row r="92" spans="1:17">
      <c r="A92" s="60">
        <f>+A91+1</f>
        <v>58</v>
      </c>
      <c r="B92" s="67"/>
      <c r="C92" s="19" t="s">
        <v>60</v>
      </c>
      <c r="D92" s="31" t="s">
        <v>34</v>
      </c>
      <c r="E92" s="32">
        <v>25882656.100444473</v>
      </c>
      <c r="F92" s="32">
        <v>25882656.100444473</v>
      </c>
      <c r="G92" s="70">
        <v>9714909.4279211331</v>
      </c>
      <c r="H92" s="32">
        <f t="shared" si="11"/>
        <v>0</v>
      </c>
      <c r="I92" s="34">
        <f t="shared" si="11"/>
        <v>16167746.67252334</v>
      </c>
      <c r="J92" s="35">
        <f t="shared" si="12"/>
        <v>0</v>
      </c>
      <c r="K92" s="36">
        <f>(F92/G92)-1</f>
        <v>1.6642200107451779</v>
      </c>
      <c r="L92" s="40"/>
    </row>
    <row r="93" spans="1:17" ht="15.6" thickBot="1">
      <c r="A93" s="60">
        <f>A92+1</f>
        <v>59</v>
      </c>
      <c r="B93" s="67"/>
      <c r="C93" s="19" t="s">
        <v>61</v>
      </c>
      <c r="D93" s="31" t="s">
        <v>62</v>
      </c>
      <c r="E93" s="71">
        <v>2656861.1286180457</v>
      </c>
      <c r="F93" s="71">
        <v>2656861.1286180457</v>
      </c>
      <c r="G93" s="72">
        <v>2712361.3369194344</v>
      </c>
      <c r="H93" s="71">
        <f t="shared" si="11"/>
        <v>0</v>
      </c>
      <c r="I93" s="73">
        <f t="shared" si="11"/>
        <v>-55500.208301388659</v>
      </c>
      <c r="J93" s="74">
        <f t="shared" si="12"/>
        <v>0</v>
      </c>
      <c r="K93" s="75">
        <f>(F93/G93)-1</f>
        <v>-2.0461952301835673E-2</v>
      </c>
      <c r="L93" s="40"/>
    </row>
    <row r="94" spans="1:17">
      <c r="A94" s="60">
        <f>+A93+1</f>
        <v>60</v>
      </c>
      <c r="B94" s="67"/>
      <c r="C94" s="19" t="s">
        <v>63</v>
      </c>
      <c r="D94" s="39"/>
      <c r="E94" s="32">
        <v>33477144.014999699</v>
      </c>
      <c r="F94" s="32">
        <v>33477144.014999699</v>
      </c>
      <c r="G94" s="70">
        <v>15963032.947312925</v>
      </c>
      <c r="H94" s="32">
        <f t="shared" si="11"/>
        <v>0</v>
      </c>
      <c r="I94" s="34">
        <f t="shared" si="11"/>
        <v>17514111.067686774</v>
      </c>
      <c r="J94" s="35">
        <f t="shared" si="12"/>
        <v>0</v>
      </c>
      <c r="K94" s="36">
        <f>(F94/G94)-1</f>
        <v>1.0971668808486013</v>
      </c>
      <c r="L94" s="40"/>
    </row>
    <row r="95" spans="1:17">
      <c r="A95" s="17"/>
      <c r="B95" s="18"/>
      <c r="C95" s="19"/>
      <c r="D95" s="39"/>
      <c r="E95" s="51"/>
      <c r="F95" s="51"/>
      <c r="G95" s="33"/>
      <c r="H95" s="32"/>
      <c r="I95" s="34"/>
      <c r="J95" s="35"/>
      <c r="K95" s="36"/>
    </row>
    <row r="96" spans="1:17">
      <c r="A96" s="17">
        <f>+A94+1</f>
        <v>61</v>
      </c>
      <c r="B96" s="18"/>
      <c r="C96" s="19" t="str">
        <f>"RATE BASE  (sum lns "&amp;A73&amp;", "&amp;A84&amp;", "&amp;A86&amp;", "&amp;A88&amp;", "&amp;A94&amp;")"</f>
        <v>RATE BASE  (sum lns 44, 52, 53, 55, 60)</v>
      </c>
      <c r="D96" s="39"/>
      <c r="E96" s="32">
        <v>2049265403.470257</v>
      </c>
      <c r="F96" s="32">
        <v>2049265403.3830934</v>
      </c>
      <c r="G96" s="32">
        <v>1857089441.8985348</v>
      </c>
      <c r="H96" s="32">
        <f t="shared" si="11"/>
        <v>8.7163686752319336E-2</v>
      </c>
      <c r="I96" s="83">
        <f t="shared" si="11"/>
        <v>192175961.48455858</v>
      </c>
      <c r="J96" s="35">
        <f t="shared" si="12"/>
        <v>4.2534198385624222E-11</v>
      </c>
      <c r="K96" s="36">
        <f>(F96/G96)-1</f>
        <v>0.10348234024102454</v>
      </c>
    </row>
    <row r="97" spans="1:15">
      <c r="A97" s="17"/>
      <c r="B97" s="18"/>
      <c r="C97" s="19"/>
      <c r="D97" s="39"/>
      <c r="E97" s="39"/>
      <c r="H97" s="61"/>
      <c r="I97" s="61"/>
      <c r="J97" s="5"/>
      <c r="K97" s="5"/>
    </row>
    <row r="98" spans="1:15">
      <c r="A98" s="17"/>
      <c r="B98" s="18"/>
      <c r="C98" s="19"/>
      <c r="D98" s="39"/>
      <c r="E98" s="39"/>
      <c r="F98" s="61"/>
      <c r="G98" s="61"/>
      <c r="H98" s="61"/>
      <c r="I98" s="61"/>
      <c r="J98" s="5"/>
      <c r="K98" s="5"/>
    </row>
    <row r="99" spans="1:15">
      <c r="A99" s="17"/>
      <c r="B99" s="18"/>
      <c r="C99" s="19"/>
      <c r="D99" s="39"/>
      <c r="E99" s="39"/>
      <c r="F99" s="61"/>
      <c r="G99" s="61"/>
      <c r="H99" s="61"/>
      <c r="I99" s="61"/>
      <c r="J99" s="5"/>
      <c r="K99" s="5"/>
    </row>
    <row r="100" spans="1:15">
      <c r="A100" s="17"/>
      <c r="B100" s="18"/>
      <c r="C100" s="19"/>
      <c r="D100" s="39"/>
      <c r="E100" s="39"/>
      <c r="F100" s="61"/>
      <c r="G100" s="61"/>
      <c r="H100" s="61"/>
      <c r="I100" s="61"/>
      <c r="J100" s="5"/>
      <c r="K100" s="5"/>
    </row>
    <row r="101" spans="1:15">
      <c r="A101" s="17"/>
      <c r="B101" s="18"/>
      <c r="C101" s="19"/>
      <c r="D101" s="39"/>
      <c r="E101" s="39"/>
      <c r="F101" s="61"/>
      <c r="G101" s="61"/>
      <c r="H101" s="61"/>
      <c r="I101" s="61"/>
      <c r="J101" s="5"/>
      <c r="K101" s="5"/>
    </row>
    <row r="102" spans="1:15">
      <c r="A102" s="17"/>
      <c r="B102" s="18"/>
      <c r="C102" s="19"/>
      <c r="D102" s="39"/>
      <c r="E102" s="39"/>
      <c r="F102" s="61"/>
      <c r="G102" s="61"/>
      <c r="H102" s="61"/>
      <c r="I102" s="61"/>
      <c r="J102" s="5"/>
      <c r="K102" s="5"/>
    </row>
    <row r="103" spans="1:15">
      <c r="A103" s="17"/>
      <c r="B103" s="18"/>
      <c r="C103" s="19"/>
      <c r="D103" s="31"/>
      <c r="E103" s="31"/>
      <c r="F103" s="61"/>
      <c r="G103" s="61"/>
      <c r="H103" s="61"/>
      <c r="I103" s="61"/>
      <c r="J103" s="5"/>
      <c r="K103" s="5"/>
    </row>
    <row r="104" spans="1:15">
      <c r="A104" s="17"/>
      <c r="B104" s="18"/>
      <c r="C104" s="19"/>
      <c r="D104" s="10"/>
      <c r="E104" s="10"/>
      <c r="F104" s="61"/>
      <c r="G104" s="61"/>
      <c r="H104" s="61"/>
      <c r="I104" s="61"/>
      <c r="J104" s="5"/>
      <c r="K104" s="5"/>
    </row>
    <row r="105" spans="1:15">
      <c r="A105" s="17"/>
      <c r="B105" s="18"/>
      <c r="C105" s="19"/>
      <c r="D105" s="87"/>
      <c r="E105" s="87"/>
      <c r="F105" s="88"/>
      <c r="G105" s="88"/>
      <c r="H105" s="88"/>
      <c r="I105" s="88"/>
      <c r="J105" s="5"/>
      <c r="K105" s="5"/>
    </row>
    <row r="106" spans="1:15" ht="15.6">
      <c r="A106" s="1"/>
      <c r="B106" s="2"/>
      <c r="C106" s="3"/>
      <c r="D106" s="4"/>
      <c r="E106" s="4"/>
      <c r="F106" s="2"/>
      <c r="G106" s="2"/>
      <c r="H106" s="2"/>
      <c r="I106" s="2"/>
      <c r="J106" s="5"/>
      <c r="K106" s="5"/>
      <c r="L106" s="6" t="s">
        <v>64</v>
      </c>
    </row>
    <row r="107" spans="1:15" ht="17.399999999999999">
      <c r="A107" s="8" t="s">
        <v>1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5">
      <c r="A108" s="1"/>
      <c r="B108" s="2"/>
      <c r="C108" s="9"/>
      <c r="D108" s="10"/>
      <c r="E108" s="10"/>
      <c r="F108" s="9"/>
      <c r="G108" s="9"/>
      <c r="H108" s="9"/>
      <c r="I108" s="9"/>
    </row>
    <row r="109" spans="1:15">
      <c r="A109" s="13" t="str">
        <f>A4</f>
        <v>Comparison - 2025 Projected Data to 2025 Projected Data on Updated Template due to ER24-722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89"/>
    </row>
    <row r="111" spans="1:15" ht="15.6">
      <c r="A111" s="7"/>
      <c r="B111" s="2"/>
      <c r="C111" s="18"/>
      <c r="D111" s="18"/>
      <c r="E111" s="18"/>
      <c r="F111" s="61"/>
      <c r="G111" s="61"/>
      <c r="H111" s="61"/>
      <c r="I111" s="61"/>
      <c r="J111" s="5"/>
      <c r="K111" s="5"/>
      <c r="L111" s="90"/>
      <c r="M111" s="91"/>
      <c r="N111" s="92"/>
      <c r="O111" s="49"/>
    </row>
    <row r="112" spans="1:15" ht="62.4">
      <c r="A112" s="60"/>
      <c r="B112" s="18"/>
      <c r="C112" s="93" t="s">
        <v>65</v>
      </c>
      <c r="D112" s="31"/>
      <c r="E112" s="94" t="str">
        <f>E7</f>
        <v xml:space="preserve">2025 Projected Data </v>
      </c>
      <c r="F112" s="21" t="str">
        <f>F7</f>
        <v>2025 Projected Data (Updated Template)</v>
      </c>
      <c r="G112" s="22" t="str">
        <f>G7</f>
        <v>2023 Booked Data</v>
      </c>
      <c r="H112" s="21" t="str">
        <f>H7</f>
        <v>Dollar Difference</v>
      </c>
      <c r="I112" s="22" t="str">
        <f>I7</f>
        <v>Booked Dollar Difference vs Actual</v>
      </c>
      <c r="J112" s="23" t="s">
        <v>9</v>
      </c>
      <c r="K112" s="24" t="str">
        <f>K7</f>
        <v>Booked Percent Difference vs Actual</v>
      </c>
      <c r="L112" s="25" t="s">
        <v>11</v>
      </c>
      <c r="M112" s="91"/>
      <c r="N112" s="92"/>
      <c r="O112" s="49"/>
    </row>
    <row r="113" spans="1:15" ht="15.6">
      <c r="A113" s="7"/>
      <c r="B113" s="18"/>
      <c r="C113" s="62" t="s">
        <v>66</v>
      </c>
      <c r="D113" s="95"/>
      <c r="E113" s="95"/>
      <c r="G113" s="27"/>
      <c r="H113" s="96"/>
      <c r="I113" s="97"/>
      <c r="J113" s="5"/>
      <c r="K113" s="29"/>
      <c r="L113" s="90"/>
      <c r="M113" s="91"/>
      <c r="N113" s="92"/>
      <c r="O113" s="49"/>
    </row>
    <row r="114" spans="1:15" ht="15.6">
      <c r="A114" s="98" t="str">
        <f>A55</f>
        <v>Line</v>
      </c>
      <c r="B114" s="2"/>
      <c r="C114" s="19"/>
      <c r="D114" s="62"/>
      <c r="E114" s="62"/>
      <c r="G114" s="27"/>
      <c r="H114" s="99"/>
      <c r="I114" s="100"/>
      <c r="J114" s="5"/>
      <c r="K114" s="29"/>
    </row>
    <row r="115" spans="1:15" ht="15.6" thickBot="1">
      <c r="A115" s="26" t="str">
        <f>A56</f>
        <v>No.</v>
      </c>
      <c r="B115" s="18"/>
      <c r="C115" s="19" t="s">
        <v>67</v>
      </c>
      <c r="D115" s="31"/>
      <c r="E115" s="31"/>
      <c r="G115" s="27"/>
      <c r="H115" s="61"/>
      <c r="I115" s="64"/>
      <c r="J115" s="5"/>
      <c r="K115" s="29"/>
    </row>
    <row r="116" spans="1:15">
      <c r="A116" s="17">
        <f>+A96+1</f>
        <v>62</v>
      </c>
      <c r="B116" s="18"/>
      <c r="C116" s="19" t="s">
        <v>68</v>
      </c>
      <c r="D116" s="31" t="s">
        <v>34</v>
      </c>
      <c r="E116" s="32">
        <v>21442364.046683386</v>
      </c>
      <c r="F116" s="32">
        <v>21442364.046683386</v>
      </c>
      <c r="G116" s="70">
        <v>16318226.868335823</v>
      </c>
      <c r="H116" s="32">
        <f t="shared" ref="H116:I116" si="13">E116-F116</f>
        <v>0</v>
      </c>
      <c r="I116" s="34">
        <f t="shared" si="13"/>
        <v>5124137.1783475634</v>
      </c>
      <c r="J116" s="35">
        <f t="shared" ref="J116" si="14">(E116/F116)-1</f>
        <v>0</v>
      </c>
      <c r="K116" s="36">
        <f>(F116/G116)-1</f>
        <v>0.31401311059662551</v>
      </c>
      <c r="L116" s="40"/>
      <c r="M116" s="49"/>
      <c r="N116" s="49"/>
    </row>
    <row r="117" spans="1:15">
      <c r="A117" s="17"/>
      <c r="B117" s="18"/>
      <c r="C117" s="19"/>
      <c r="D117" s="31"/>
      <c r="E117" s="32"/>
      <c r="F117" s="32"/>
      <c r="G117" s="70"/>
      <c r="H117" s="83"/>
      <c r="I117" s="34"/>
      <c r="J117" s="35"/>
      <c r="K117" s="36"/>
      <c r="L117" s="44"/>
      <c r="M117" s="49"/>
      <c r="N117" s="49"/>
    </row>
    <row r="118" spans="1:15">
      <c r="A118" s="17">
        <f>+A116+1</f>
        <v>63</v>
      </c>
      <c r="B118" s="18"/>
      <c r="C118" s="19" t="s">
        <v>69</v>
      </c>
      <c r="D118" s="31" t="s">
        <v>70</v>
      </c>
      <c r="E118" s="32"/>
      <c r="F118" s="32"/>
      <c r="G118" s="70"/>
      <c r="H118" s="101"/>
      <c r="I118" s="102"/>
      <c r="J118" s="35"/>
      <c r="K118" s="36"/>
      <c r="L118" s="44"/>
      <c r="M118" s="49"/>
      <c r="N118" s="49"/>
    </row>
    <row r="119" spans="1:15">
      <c r="A119" s="17">
        <f>+A118+1</f>
        <v>64</v>
      </c>
      <c r="B119" s="18"/>
      <c r="C119" s="19" t="s">
        <v>71</v>
      </c>
      <c r="D119" s="31" t="s">
        <v>36</v>
      </c>
      <c r="E119" s="32">
        <v>15106936.52317526</v>
      </c>
      <c r="F119" s="32">
        <v>15106936.52317526</v>
      </c>
      <c r="G119" s="70">
        <v>9736910.907248145</v>
      </c>
      <c r="H119" s="32">
        <f t="shared" ref="H119:I134" si="15">E119-F119</f>
        <v>0</v>
      </c>
      <c r="I119" s="34">
        <f t="shared" si="15"/>
        <v>5370025.6159271151</v>
      </c>
      <c r="J119" s="35">
        <f t="shared" ref="J119:J165" si="16">(E119/F119)-1</f>
        <v>0</v>
      </c>
      <c r="K119" s="36">
        <f>(F119/G119)-1</f>
        <v>0.55151224727029957</v>
      </c>
      <c r="L119" s="40"/>
      <c r="M119" s="49"/>
      <c r="N119" s="49"/>
    </row>
    <row r="120" spans="1:15">
      <c r="A120" s="17">
        <f>+A119+1</f>
        <v>65</v>
      </c>
      <c r="B120" s="18"/>
      <c r="C120" s="19" t="s">
        <v>72</v>
      </c>
      <c r="D120" s="31" t="s">
        <v>62</v>
      </c>
      <c r="E120" s="32">
        <v>712990.41982479824</v>
      </c>
      <c r="F120" s="32">
        <v>712990.41982479824</v>
      </c>
      <c r="G120" s="70">
        <v>523878.90676126035</v>
      </c>
      <c r="H120" s="32">
        <f t="shared" si="15"/>
        <v>0</v>
      </c>
      <c r="I120" s="34">
        <f t="shared" si="15"/>
        <v>189111.51306353789</v>
      </c>
      <c r="J120" s="35">
        <f t="shared" si="16"/>
        <v>0</v>
      </c>
      <c r="K120" s="36">
        <f>(F120/G120)-1</f>
        <v>0.36098325514319463</v>
      </c>
      <c r="L120" s="40"/>
      <c r="M120" s="49"/>
      <c r="N120" s="49"/>
    </row>
    <row r="121" spans="1:15">
      <c r="A121" s="17">
        <f>+A120+1</f>
        <v>66</v>
      </c>
      <c r="B121" s="18"/>
      <c r="C121" s="19" t="s">
        <v>73</v>
      </c>
      <c r="D121" s="31" t="s">
        <v>17</v>
      </c>
      <c r="E121" s="32">
        <v>386122</v>
      </c>
      <c r="F121" s="32">
        <v>386122</v>
      </c>
      <c r="G121" s="70">
        <v>327559</v>
      </c>
      <c r="H121" s="32">
        <f t="shared" si="15"/>
        <v>0</v>
      </c>
      <c r="I121" s="34">
        <f t="shared" si="15"/>
        <v>58563</v>
      </c>
      <c r="J121" s="35">
        <f t="shared" si="16"/>
        <v>0</v>
      </c>
      <c r="K121" s="36">
        <f>(F121/G121)-1</f>
        <v>0.17878611181497073</v>
      </c>
      <c r="L121" s="44"/>
      <c r="M121" s="49"/>
      <c r="N121" s="49"/>
    </row>
    <row r="122" spans="1:15">
      <c r="A122" s="17">
        <f t="shared" ref="A122:A127" si="17">A121+1</f>
        <v>67</v>
      </c>
      <c r="B122" s="18"/>
      <c r="C122" s="19" t="s">
        <v>74</v>
      </c>
      <c r="D122" s="31" t="s">
        <v>17</v>
      </c>
      <c r="E122" s="32">
        <v>0</v>
      </c>
      <c r="F122" s="32">
        <v>0</v>
      </c>
      <c r="G122" s="81">
        <v>0</v>
      </c>
      <c r="H122" s="32">
        <f t="shared" si="15"/>
        <v>0</v>
      </c>
      <c r="I122" s="34">
        <f t="shared" si="15"/>
        <v>0</v>
      </c>
      <c r="J122" s="35">
        <v>0</v>
      </c>
      <c r="K122" s="36">
        <v>0</v>
      </c>
      <c r="L122" s="103"/>
      <c r="M122" s="49"/>
      <c r="N122" s="49"/>
    </row>
    <row r="123" spans="1:15">
      <c r="A123" s="17">
        <f t="shared" si="17"/>
        <v>68</v>
      </c>
      <c r="B123" s="18"/>
      <c r="C123" s="19" t="s">
        <v>75</v>
      </c>
      <c r="D123" s="31" t="s">
        <v>17</v>
      </c>
      <c r="E123" s="32">
        <v>0</v>
      </c>
      <c r="F123" s="32">
        <v>0</v>
      </c>
      <c r="G123" s="81">
        <v>0</v>
      </c>
      <c r="H123" s="32">
        <f t="shared" si="15"/>
        <v>0</v>
      </c>
      <c r="I123" s="34">
        <f t="shared" si="15"/>
        <v>0</v>
      </c>
      <c r="J123" s="35">
        <v>0</v>
      </c>
      <c r="K123" s="36">
        <v>0</v>
      </c>
      <c r="L123" s="44"/>
      <c r="M123" s="49"/>
      <c r="N123" s="49"/>
    </row>
    <row r="124" spans="1:15">
      <c r="A124" s="17">
        <f t="shared" si="17"/>
        <v>69</v>
      </c>
      <c r="B124" s="18"/>
      <c r="C124" s="19" t="s">
        <v>76</v>
      </c>
      <c r="D124" s="31" t="s">
        <v>17</v>
      </c>
      <c r="E124" s="32">
        <v>0</v>
      </c>
      <c r="F124" s="32">
        <v>0</v>
      </c>
      <c r="G124" s="81">
        <v>0</v>
      </c>
      <c r="H124" s="32">
        <f t="shared" si="15"/>
        <v>0</v>
      </c>
      <c r="I124" s="34">
        <f t="shared" si="15"/>
        <v>0</v>
      </c>
      <c r="J124" s="35">
        <v>0</v>
      </c>
      <c r="K124" s="36">
        <v>0</v>
      </c>
      <c r="L124" s="44"/>
      <c r="M124" s="49"/>
      <c r="N124" s="49"/>
    </row>
    <row r="125" spans="1:15">
      <c r="A125" s="17">
        <f t="shared" si="17"/>
        <v>70</v>
      </c>
      <c r="B125" s="18"/>
      <c r="C125" s="19" t="s">
        <v>77</v>
      </c>
      <c r="D125" s="31" t="s">
        <v>36</v>
      </c>
      <c r="E125" s="32">
        <v>605302.24987189029</v>
      </c>
      <c r="F125" s="32">
        <v>605302.24987189029</v>
      </c>
      <c r="G125" s="70">
        <v>275579.80509350687</v>
      </c>
      <c r="H125" s="32">
        <f t="shared" si="15"/>
        <v>0</v>
      </c>
      <c r="I125" s="34">
        <f t="shared" si="15"/>
        <v>329722.44477838342</v>
      </c>
      <c r="J125" s="35">
        <f t="shared" si="16"/>
        <v>0</v>
      </c>
      <c r="K125" s="36">
        <f>(F125/G125)-1</f>
        <v>1.1964680962979322</v>
      </c>
      <c r="L125" s="40"/>
      <c r="M125" s="49"/>
      <c r="N125" s="49"/>
    </row>
    <row r="126" spans="1:15" ht="15.6" thickBot="1">
      <c r="A126" s="17">
        <f t="shared" si="17"/>
        <v>71</v>
      </c>
      <c r="B126" s="18"/>
      <c r="C126" s="19" t="s">
        <v>78</v>
      </c>
      <c r="D126" s="31" t="s">
        <v>36</v>
      </c>
      <c r="E126" s="71">
        <v>1247299.0479420891</v>
      </c>
      <c r="F126" s="71">
        <v>1247299.0479420891</v>
      </c>
      <c r="G126" s="72">
        <v>1103941.9723401298</v>
      </c>
      <c r="H126" s="71">
        <f t="shared" si="15"/>
        <v>0</v>
      </c>
      <c r="I126" s="73">
        <f t="shared" si="15"/>
        <v>143357.07560195937</v>
      </c>
      <c r="J126" s="74">
        <f t="shared" si="16"/>
        <v>0</v>
      </c>
      <c r="K126" s="75">
        <f>(F126/G126)-1</f>
        <v>0.12985924912164704</v>
      </c>
      <c r="L126" s="40"/>
      <c r="M126" s="49"/>
      <c r="N126" s="49"/>
    </row>
    <row r="127" spans="1:15">
      <c r="A127" s="17">
        <f t="shared" si="17"/>
        <v>72</v>
      </c>
      <c r="B127" s="18"/>
      <c r="C127" s="19" t="s">
        <v>79</v>
      </c>
      <c r="D127" s="31"/>
      <c r="E127" s="32">
        <v>18058650.240814038</v>
      </c>
      <c r="F127" s="32">
        <v>18058650.240814038</v>
      </c>
      <c r="G127" s="70">
        <v>11967870.591443041</v>
      </c>
      <c r="H127" s="32">
        <f t="shared" si="15"/>
        <v>0</v>
      </c>
      <c r="I127" s="34">
        <f t="shared" si="15"/>
        <v>6090779.6493709963</v>
      </c>
      <c r="J127" s="35">
        <f t="shared" si="16"/>
        <v>0</v>
      </c>
      <c r="K127" s="36">
        <f>(F127/G127)-1</f>
        <v>0.50892759934468779</v>
      </c>
      <c r="L127" s="44"/>
      <c r="M127" s="49"/>
      <c r="N127" s="49"/>
    </row>
    <row r="128" spans="1:15">
      <c r="A128" s="17"/>
      <c r="B128" s="18"/>
      <c r="C128" s="19"/>
      <c r="D128" s="31"/>
      <c r="E128" s="32"/>
      <c r="F128" s="32"/>
      <c r="G128" s="70"/>
      <c r="H128" s="32"/>
      <c r="I128" s="34"/>
      <c r="J128" s="35"/>
      <c r="K128" s="36"/>
      <c r="L128" s="44"/>
      <c r="M128" s="49"/>
      <c r="N128" s="49"/>
    </row>
    <row r="129" spans="1:14" ht="15.6" thickBot="1">
      <c r="A129" s="17">
        <f>A127+1</f>
        <v>73</v>
      </c>
      <c r="B129" s="18"/>
      <c r="C129" s="19" t="s">
        <v>80</v>
      </c>
      <c r="D129" s="31" t="s">
        <v>17</v>
      </c>
      <c r="E129" s="71">
        <v>0</v>
      </c>
      <c r="F129" s="71">
        <v>0</v>
      </c>
      <c r="G129" s="104">
        <v>0</v>
      </c>
      <c r="H129" s="71">
        <f t="shared" si="15"/>
        <v>0</v>
      </c>
      <c r="I129" s="73">
        <f t="shared" si="15"/>
        <v>0</v>
      </c>
      <c r="J129" s="74">
        <v>0</v>
      </c>
      <c r="K129" s="75">
        <v>0</v>
      </c>
      <c r="L129" s="44"/>
      <c r="M129" s="49"/>
      <c r="N129" s="49"/>
    </row>
    <row r="130" spans="1:14">
      <c r="A130" s="17">
        <f>A129+1</f>
        <v>74</v>
      </c>
      <c r="B130" s="18"/>
      <c r="C130" s="19" t="s">
        <v>81</v>
      </c>
      <c r="D130" s="39"/>
      <c r="E130" s="32">
        <v>39501014.287497424</v>
      </c>
      <c r="F130" s="32">
        <v>39501014.287497424</v>
      </c>
      <c r="G130" s="70">
        <v>28286097.459778864</v>
      </c>
      <c r="H130" s="32">
        <f t="shared" si="15"/>
        <v>0</v>
      </c>
      <c r="I130" s="34">
        <f t="shared" si="15"/>
        <v>11214916.82771856</v>
      </c>
      <c r="J130" s="35">
        <f t="shared" si="16"/>
        <v>0</v>
      </c>
      <c r="K130" s="36">
        <f>(F130/G130)-1</f>
        <v>0.39648158759494834</v>
      </c>
      <c r="L130" s="44"/>
      <c r="M130" s="49"/>
      <c r="N130" s="49"/>
    </row>
    <row r="131" spans="1:14">
      <c r="A131" s="17"/>
      <c r="B131" s="18"/>
      <c r="C131" s="2"/>
      <c r="D131" s="39"/>
      <c r="E131" s="32"/>
      <c r="F131" s="32"/>
      <c r="G131" s="70"/>
      <c r="H131" s="32"/>
      <c r="I131" s="34"/>
      <c r="J131" s="35"/>
      <c r="K131" s="36"/>
      <c r="L131" s="44"/>
      <c r="M131" s="49"/>
      <c r="N131" s="49"/>
    </row>
    <row r="132" spans="1:14">
      <c r="A132" s="7"/>
      <c r="D132" s="39"/>
      <c r="E132" s="32"/>
      <c r="F132" s="32"/>
      <c r="G132" s="70"/>
      <c r="H132" s="32"/>
      <c r="I132" s="34"/>
      <c r="J132" s="35"/>
      <c r="K132" s="36"/>
      <c r="L132" s="44"/>
      <c r="M132" s="49"/>
      <c r="N132" s="49"/>
    </row>
    <row r="133" spans="1:14">
      <c r="A133" s="17">
        <f>+A130+1</f>
        <v>75</v>
      </c>
      <c r="B133" s="18"/>
      <c r="C133" s="19" t="s">
        <v>82</v>
      </c>
      <c r="D133" s="39"/>
      <c r="E133" s="32"/>
      <c r="F133" s="32"/>
      <c r="G133" s="70"/>
      <c r="H133" s="32"/>
      <c r="I133" s="34"/>
      <c r="J133" s="35"/>
      <c r="K133" s="36"/>
      <c r="L133" s="44"/>
      <c r="M133" s="49"/>
      <c r="N133" s="49"/>
    </row>
    <row r="134" spans="1:14">
      <c r="A134" s="17">
        <f t="shared" ref="A134:A139" si="18">+A133+1</f>
        <v>76</v>
      </c>
      <c r="B134" s="18"/>
      <c r="C134" s="68" t="s">
        <v>33</v>
      </c>
      <c r="D134" s="69" t="s">
        <v>34</v>
      </c>
      <c r="E134" s="32">
        <v>63342730.703150377</v>
      </c>
      <c r="F134" s="32">
        <v>63342730.703150377</v>
      </c>
      <c r="G134" s="70">
        <v>63184994.21417623</v>
      </c>
      <c r="H134" s="32">
        <f t="shared" si="15"/>
        <v>0</v>
      </c>
      <c r="I134" s="34">
        <f t="shared" si="15"/>
        <v>157736.48897414654</v>
      </c>
      <c r="J134" s="35">
        <f t="shared" si="16"/>
        <v>0</v>
      </c>
      <c r="K134" s="36">
        <f>(F134/G134)-1</f>
        <v>2.4964232558044586E-3</v>
      </c>
      <c r="L134" s="40"/>
      <c r="M134" s="49"/>
      <c r="N134" s="49"/>
    </row>
    <row r="135" spans="1:14">
      <c r="A135" s="17">
        <f t="shared" si="18"/>
        <v>77</v>
      </c>
      <c r="B135" s="18"/>
      <c r="C135" s="68" t="s">
        <v>83</v>
      </c>
      <c r="D135" s="69" t="s">
        <v>34</v>
      </c>
      <c r="E135" s="32">
        <v>0</v>
      </c>
      <c r="F135" s="32">
        <v>0</v>
      </c>
      <c r="G135" s="81">
        <v>0</v>
      </c>
      <c r="H135" s="32">
        <f t="shared" ref="H135:I180" si="19">E135-F135</f>
        <v>0</v>
      </c>
      <c r="I135" s="34">
        <f t="shared" si="19"/>
        <v>0</v>
      </c>
      <c r="J135" s="35">
        <v>0</v>
      </c>
      <c r="K135" s="36">
        <v>0</v>
      </c>
      <c r="M135" s="49"/>
      <c r="N135" s="49"/>
    </row>
    <row r="136" spans="1:14">
      <c r="A136" s="17">
        <f t="shared" si="18"/>
        <v>78</v>
      </c>
      <c r="B136" s="18"/>
      <c r="C136" s="68" t="s">
        <v>84</v>
      </c>
      <c r="D136" s="31" t="s">
        <v>17</v>
      </c>
      <c r="E136" s="32">
        <v>0</v>
      </c>
      <c r="F136" s="32">
        <v>0</v>
      </c>
      <c r="G136" s="81">
        <v>0</v>
      </c>
      <c r="H136" s="32">
        <f t="shared" si="19"/>
        <v>0</v>
      </c>
      <c r="I136" s="34">
        <f t="shared" si="19"/>
        <v>0</v>
      </c>
      <c r="J136" s="35">
        <v>0</v>
      </c>
      <c r="K136" s="36">
        <v>0</v>
      </c>
      <c r="L136" s="44"/>
      <c r="M136" s="49"/>
      <c r="N136" s="49"/>
    </row>
    <row r="137" spans="1:14">
      <c r="A137" s="17">
        <f t="shared" si="18"/>
        <v>79</v>
      </c>
      <c r="B137" s="18"/>
      <c r="C137" s="19" t="s">
        <v>85</v>
      </c>
      <c r="D137" s="31" t="s">
        <v>36</v>
      </c>
      <c r="E137" s="32">
        <v>3272338.1395289255</v>
      </c>
      <c r="F137" s="32">
        <v>3272338.1395289255</v>
      </c>
      <c r="G137" s="70">
        <v>2248695.7891218904</v>
      </c>
      <c r="H137" s="32">
        <f t="shared" si="19"/>
        <v>0</v>
      </c>
      <c r="I137" s="34">
        <f t="shared" si="19"/>
        <v>1023642.3504070351</v>
      </c>
      <c r="J137" s="35">
        <f t="shared" si="16"/>
        <v>0</v>
      </c>
      <c r="K137" s="36">
        <f>(F137/G137)-1</f>
        <v>0.45521602137511219</v>
      </c>
      <c r="L137" s="44"/>
      <c r="M137" s="49"/>
      <c r="N137" s="49"/>
    </row>
    <row r="138" spans="1:14" ht="15.6" thickBot="1">
      <c r="A138" s="17">
        <f t="shared" si="18"/>
        <v>80</v>
      </c>
      <c r="B138" s="18"/>
      <c r="C138" s="19" t="s">
        <v>86</v>
      </c>
      <c r="D138" s="31" t="str">
        <f>D137</f>
        <v>W/S</v>
      </c>
      <c r="E138" s="71">
        <v>3360173.6426054374</v>
      </c>
      <c r="F138" s="71">
        <v>3360173.6426054374</v>
      </c>
      <c r="G138" s="72">
        <v>1685077.3248678527</v>
      </c>
      <c r="H138" s="71">
        <f t="shared" si="19"/>
        <v>0</v>
      </c>
      <c r="I138" s="73">
        <f t="shared" si="19"/>
        <v>1675096.3177375847</v>
      </c>
      <c r="J138" s="74">
        <f t="shared" si="16"/>
        <v>0</v>
      </c>
      <c r="K138" s="75">
        <f>(F138/G138)-1</f>
        <v>0.99407682544713438</v>
      </c>
      <c r="M138" s="49"/>
      <c r="N138" s="49"/>
    </row>
    <row r="139" spans="1:14">
      <c r="A139" s="17">
        <f t="shared" si="18"/>
        <v>81</v>
      </c>
      <c r="B139" s="18"/>
      <c r="C139" s="19" t="s">
        <v>87</v>
      </c>
      <c r="D139" s="31"/>
      <c r="E139" s="32">
        <v>69975242.485284731</v>
      </c>
      <c r="F139" s="32">
        <v>69975242.485284731</v>
      </c>
      <c r="G139" s="70">
        <v>67118767.328165978</v>
      </c>
      <c r="H139" s="32">
        <f t="shared" si="19"/>
        <v>0</v>
      </c>
      <c r="I139" s="34">
        <f t="shared" si="19"/>
        <v>2856475.1571187526</v>
      </c>
      <c r="J139" s="35">
        <f t="shared" si="16"/>
        <v>0</v>
      </c>
      <c r="K139" s="36">
        <f>(F139/G139)-1</f>
        <v>4.2558516355827747E-2</v>
      </c>
      <c r="L139" s="40"/>
      <c r="M139" s="49"/>
      <c r="N139" s="49"/>
    </row>
    <row r="140" spans="1:14">
      <c r="A140" s="17"/>
      <c r="B140" s="18"/>
      <c r="C140" s="19"/>
      <c r="D140" s="31"/>
      <c r="E140" s="32"/>
      <c r="F140" s="32"/>
      <c r="G140" s="70"/>
      <c r="H140" s="32"/>
      <c r="I140" s="34"/>
      <c r="J140" s="35"/>
      <c r="K140" s="36"/>
      <c r="L140" s="44"/>
      <c r="M140" s="49"/>
      <c r="N140" s="49"/>
    </row>
    <row r="141" spans="1:14">
      <c r="A141" s="17">
        <f>+A139+1</f>
        <v>82</v>
      </c>
      <c r="B141" s="18"/>
      <c r="C141" s="19" t="s">
        <v>88</v>
      </c>
      <c r="D141" s="31"/>
      <c r="E141" s="32"/>
      <c r="F141" s="32"/>
      <c r="G141" s="70"/>
      <c r="H141" s="32"/>
      <c r="I141" s="34"/>
      <c r="J141" s="35"/>
      <c r="K141" s="36"/>
      <c r="L141" s="44"/>
      <c r="M141" s="49"/>
      <c r="N141" s="49"/>
    </row>
    <row r="142" spans="1:14">
      <c r="A142" s="17">
        <f t="shared" ref="A142:A147" si="20">+A141+1</f>
        <v>83</v>
      </c>
      <c r="B142" s="18"/>
      <c r="C142" s="19" t="s">
        <v>89</v>
      </c>
      <c r="D142" s="31"/>
      <c r="E142" s="32"/>
      <c r="F142" s="32"/>
      <c r="G142" s="70"/>
      <c r="H142" s="32"/>
      <c r="I142" s="34"/>
      <c r="J142" s="35"/>
      <c r="K142" s="36"/>
      <c r="L142" s="44"/>
      <c r="M142" s="49"/>
      <c r="N142" s="49"/>
    </row>
    <row r="143" spans="1:14">
      <c r="A143" s="17">
        <f t="shared" si="20"/>
        <v>84</v>
      </c>
      <c r="B143" s="18"/>
      <c r="C143" s="19" t="s">
        <v>90</v>
      </c>
      <c r="D143" s="31" t="s">
        <v>36</v>
      </c>
      <c r="E143" s="32">
        <v>1423097.9022475276</v>
      </c>
      <c r="F143" s="32">
        <v>1423097.9022475276</v>
      </c>
      <c r="G143" s="70">
        <v>1110952.3599748034</v>
      </c>
      <c r="H143" s="32">
        <f t="shared" si="19"/>
        <v>0</v>
      </c>
      <c r="I143" s="34">
        <f t="shared" si="19"/>
        <v>312145.54227272421</v>
      </c>
      <c r="J143" s="35">
        <f t="shared" si="16"/>
        <v>0</v>
      </c>
      <c r="K143" s="36">
        <f>(F143/G143)-1</f>
        <v>0.28097113208329083</v>
      </c>
      <c r="M143" s="49"/>
      <c r="N143" s="49"/>
    </row>
    <row r="144" spans="1:14">
      <c r="A144" s="17">
        <f t="shared" si="20"/>
        <v>85</v>
      </c>
      <c r="B144" s="18"/>
      <c r="C144" s="19" t="s">
        <v>91</v>
      </c>
      <c r="D144" s="31"/>
      <c r="E144" s="32"/>
      <c r="F144" s="32"/>
      <c r="G144" s="70"/>
      <c r="H144" s="32"/>
      <c r="I144" s="34"/>
      <c r="J144" s="35"/>
      <c r="K144" s="36"/>
      <c r="L144" s="44"/>
      <c r="M144" s="49"/>
      <c r="N144" s="49"/>
    </row>
    <row r="145" spans="1:14">
      <c r="A145" s="17">
        <f t="shared" si="20"/>
        <v>86</v>
      </c>
      <c r="B145" s="18"/>
      <c r="C145" s="19" t="s">
        <v>92</v>
      </c>
      <c r="D145" s="31" t="s">
        <v>62</v>
      </c>
      <c r="E145" s="32">
        <v>17132649.265090089</v>
      </c>
      <c r="F145" s="32">
        <v>17132649.265090089</v>
      </c>
      <c r="G145" s="70">
        <v>17784860.199884117</v>
      </c>
      <c r="H145" s="32">
        <f t="shared" si="19"/>
        <v>0</v>
      </c>
      <c r="I145" s="34">
        <f t="shared" si="19"/>
        <v>-652210.93479402736</v>
      </c>
      <c r="J145" s="35">
        <f t="shared" si="16"/>
        <v>0</v>
      </c>
      <c r="K145" s="36">
        <f>(F145/G145)-1</f>
        <v>-3.6672255360111095E-2</v>
      </c>
      <c r="L145" s="40"/>
      <c r="M145" s="49"/>
      <c r="N145" s="49"/>
    </row>
    <row r="146" spans="1:14">
      <c r="A146" s="17">
        <f t="shared" si="20"/>
        <v>87</v>
      </c>
      <c r="B146" s="18"/>
      <c r="C146" s="19" t="s">
        <v>93</v>
      </c>
      <c r="D146" s="31"/>
      <c r="E146" s="32"/>
      <c r="F146" s="32"/>
      <c r="G146" s="70"/>
      <c r="H146" s="32"/>
      <c r="I146" s="34"/>
      <c r="J146" s="35"/>
      <c r="K146" s="36"/>
      <c r="L146" s="44"/>
      <c r="M146" s="49"/>
      <c r="N146" s="49"/>
    </row>
    <row r="147" spans="1:14" ht="15.6" thickBot="1">
      <c r="A147" s="17">
        <f t="shared" si="20"/>
        <v>88</v>
      </c>
      <c r="B147" s="18"/>
      <c r="C147" s="19" t="s">
        <v>94</v>
      </c>
      <c r="D147" s="31" t="str">
        <f>+D145</f>
        <v>GP</v>
      </c>
      <c r="E147" s="71">
        <v>39528.166950773324</v>
      </c>
      <c r="F147" s="71">
        <v>39528.166950773324</v>
      </c>
      <c r="G147" s="72">
        <v>46770.213240522033</v>
      </c>
      <c r="H147" s="71">
        <f t="shared" si="19"/>
        <v>0</v>
      </c>
      <c r="I147" s="73">
        <f t="shared" si="19"/>
        <v>-7242.0462897487087</v>
      </c>
      <c r="J147" s="74">
        <f t="shared" si="16"/>
        <v>0</v>
      </c>
      <c r="K147" s="75">
        <f>(F147/G147)-1</f>
        <v>-0.15484313172799802</v>
      </c>
      <c r="L147" s="40"/>
      <c r="M147" s="49"/>
      <c r="N147" s="49"/>
    </row>
    <row r="148" spans="1:14">
      <c r="A148" s="17">
        <f>+A147+1</f>
        <v>89</v>
      </c>
      <c r="B148" s="18"/>
      <c r="C148" s="19" t="s">
        <v>95</v>
      </c>
      <c r="D148" s="39"/>
      <c r="E148" s="32">
        <v>18595275.334288388</v>
      </c>
      <c r="F148" s="32">
        <v>18595275.334288388</v>
      </c>
      <c r="G148" s="70">
        <v>18942582.773099445</v>
      </c>
      <c r="H148" s="32">
        <f t="shared" si="19"/>
        <v>0</v>
      </c>
      <c r="I148" s="34">
        <f t="shared" si="19"/>
        <v>-347307.43881105632</v>
      </c>
      <c r="J148" s="35">
        <f t="shared" si="16"/>
        <v>0</v>
      </c>
      <c r="K148" s="36">
        <f>(F148/G148)-1</f>
        <v>-1.8334745740389291E-2</v>
      </c>
      <c r="L148" s="44"/>
      <c r="M148" s="49"/>
      <c r="N148" s="49"/>
    </row>
    <row r="149" spans="1:14">
      <c r="A149" s="17"/>
      <c r="B149" s="18"/>
      <c r="C149" s="19"/>
      <c r="D149" s="31"/>
      <c r="E149" s="32"/>
      <c r="F149" s="32"/>
      <c r="G149" s="70"/>
      <c r="H149" s="32"/>
      <c r="I149" s="34"/>
      <c r="J149" s="35"/>
      <c r="K149" s="36"/>
      <c r="L149" s="44"/>
      <c r="M149" s="49"/>
      <c r="N149" s="49"/>
    </row>
    <row r="150" spans="1:14">
      <c r="A150" s="17">
        <f>+A148+1</f>
        <v>90</v>
      </c>
      <c r="B150" s="18"/>
      <c r="C150" s="19" t="s">
        <v>96</v>
      </c>
      <c r="D150" s="31"/>
      <c r="E150" s="32"/>
      <c r="F150" s="32"/>
      <c r="G150" s="70"/>
      <c r="H150" s="32"/>
      <c r="I150" s="34"/>
      <c r="J150" s="35"/>
      <c r="K150" s="36"/>
      <c r="L150" s="44"/>
      <c r="M150" s="49"/>
      <c r="N150" s="49"/>
    </row>
    <row r="151" spans="1:14">
      <c r="A151" s="17">
        <f>+A150+1</f>
        <v>91</v>
      </c>
      <c r="B151" s="18"/>
      <c r="C151" s="105" t="s">
        <v>97</v>
      </c>
      <c r="D151" s="106"/>
      <c r="E151" s="53">
        <v>0.24255669000000002</v>
      </c>
      <c r="F151" s="53">
        <v>0.24255669000000002</v>
      </c>
      <c r="G151" s="54">
        <v>0.24373853000000001</v>
      </c>
      <c r="H151" s="32">
        <f t="shared" si="19"/>
        <v>0</v>
      </c>
      <c r="I151" s="34">
        <f t="shared" si="19"/>
        <v>-1.1818399999999896E-3</v>
      </c>
      <c r="J151" s="35">
        <f t="shared" si="16"/>
        <v>0</v>
      </c>
      <c r="K151" s="36">
        <f>(F151/G151)-1</f>
        <v>-4.8488025262152235E-3</v>
      </c>
      <c r="L151" s="44"/>
      <c r="M151" s="49"/>
      <c r="N151" s="49"/>
    </row>
    <row r="152" spans="1:14">
      <c r="A152" s="17">
        <f>+A151+1</f>
        <v>92</v>
      </c>
      <c r="B152" s="18"/>
      <c r="C152" s="2" t="s">
        <v>98</v>
      </c>
      <c r="D152" s="106"/>
      <c r="E152" s="53">
        <v>0.23136130954008399</v>
      </c>
      <c r="F152" s="53">
        <v>0.23136130954008399</v>
      </c>
      <c r="G152" s="54">
        <v>0.23261501421307021</v>
      </c>
      <c r="H152" s="32">
        <f t="shared" si="19"/>
        <v>0</v>
      </c>
      <c r="I152" s="34">
        <f t="shared" si="19"/>
        <v>-1.2537046729862167E-3</v>
      </c>
      <c r="J152" s="35">
        <f t="shared" si="16"/>
        <v>0</v>
      </c>
      <c r="K152" s="36">
        <f>(F152/G152)-1</f>
        <v>-5.3896120043130935E-3</v>
      </c>
      <c r="L152" s="44"/>
      <c r="M152" s="49"/>
      <c r="N152" s="49"/>
    </row>
    <row r="153" spans="1:14">
      <c r="A153" s="17">
        <f>+A152+1</f>
        <v>93</v>
      </c>
      <c r="B153" s="18"/>
      <c r="C153" s="2"/>
      <c r="D153" s="106"/>
      <c r="E153" s="32"/>
      <c r="F153" s="32"/>
      <c r="G153" s="70"/>
      <c r="H153" s="32"/>
      <c r="I153" s="34"/>
      <c r="J153" s="35"/>
      <c r="K153" s="36"/>
      <c r="L153" s="44"/>
      <c r="M153" s="49"/>
      <c r="N153" s="49"/>
    </row>
    <row r="154" spans="1:14">
      <c r="A154" s="17">
        <f>+A153+1</f>
        <v>94</v>
      </c>
      <c r="B154" s="18"/>
      <c r="C154" s="105" t="s">
        <v>99</v>
      </c>
      <c r="D154" s="107"/>
      <c r="E154" s="108">
        <v>1.3202308170099226</v>
      </c>
      <c r="F154" s="108">
        <v>1.3202308170099226</v>
      </c>
      <c r="G154" s="109">
        <v>1.3222939944302596</v>
      </c>
      <c r="H154" s="32">
        <f t="shared" si="19"/>
        <v>0</v>
      </c>
      <c r="I154" s="34">
        <f t="shared" si="19"/>
        <v>-2.0631774203370146E-3</v>
      </c>
      <c r="J154" s="35">
        <f t="shared" si="16"/>
        <v>0</v>
      </c>
      <c r="K154" s="36">
        <f>(F154/G154)-1</f>
        <v>-1.5603015887748484E-3</v>
      </c>
      <c r="L154" s="44"/>
      <c r="M154" s="49"/>
      <c r="N154" s="49"/>
    </row>
    <row r="155" spans="1:14">
      <c r="A155" s="17">
        <f>+A154+1</f>
        <v>95</v>
      </c>
      <c r="B155" s="18"/>
      <c r="C155" s="19" t="s">
        <v>100</v>
      </c>
      <c r="D155" s="110"/>
      <c r="E155" s="32">
        <v>0</v>
      </c>
      <c r="F155" s="32">
        <v>0</v>
      </c>
      <c r="G155" s="70">
        <v>-741758</v>
      </c>
      <c r="H155" s="32">
        <f t="shared" si="19"/>
        <v>0</v>
      </c>
      <c r="I155" s="34">
        <f t="shared" si="19"/>
        <v>741758</v>
      </c>
      <c r="J155" s="35">
        <v>0</v>
      </c>
      <c r="K155" s="36">
        <f>(F155/G155)-1</f>
        <v>-1</v>
      </c>
      <c r="L155" s="40"/>
      <c r="M155" s="49"/>
      <c r="N155" s="49"/>
    </row>
    <row r="156" spans="1:14">
      <c r="A156" s="17"/>
      <c r="B156" s="18"/>
      <c r="C156" s="19"/>
      <c r="D156" s="39"/>
      <c r="E156" s="32"/>
      <c r="F156" s="32"/>
      <c r="G156" s="70"/>
      <c r="H156" s="32"/>
      <c r="I156" s="34"/>
      <c r="J156" s="35"/>
      <c r="K156" s="36"/>
      <c r="L156" s="44"/>
      <c r="M156" s="49"/>
      <c r="N156" s="49"/>
    </row>
    <row r="157" spans="1:14">
      <c r="A157" s="17">
        <f>+A155+1</f>
        <v>96</v>
      </c>
      <c r="B157" s="18"/>
      <c r="C157" s="105" t="s">
        <v>101</v>
      </c>
      <c r="D157" s="39" t="s">
        <v>70</v>
      </c>
      <c r="E157" s="32">
        <v>36624443.2063106</v>
      </c>
      <c r="F157" s="32">
        <v>36624443.20475281</v>
      </c>
      <c r="G157" s="32">
        <v>33403915.458551992</v>
      </c>
      <c r="H157" s="32">
        <f t="shared" si="19"/>
        <v>1.5577897429466248E-3</v>
      </c>
      <c r="I157" s="83">
        <f t="shared" si="19"/>
        <v>3220527.7462008186</v>
      </c>
      <c r="J157" s="35">
        <f t="shared" si="16"/>
        <v>4.2534198385624222E-11</v>
      </c>
      <c r="K157" s="36">
        <f>(F157/G157)-1</f>
        <v>9.6411684139150911E-2</v>
      </c>
      <c r="M157" s="49"/>
      <c r="N157" s="49"/>
    </row>
    <row r="158" spans="1:14">
      <c r="A158" s="17">
        <f>+A157+1</f>
        <v>97</v>
      </c>
      <c r="B158" s="18"/>
      <c r="C158" s="2" t="s">
        <v>102</v>
      </c>
      <c r="D158" s="39" t="s">
        <v>103</v>
      </c>
      <c r="E158" s="32">
        <v>0</v>
      </c>
      <c r="F158" s="32">
        <v>0</v>
      </c>
      <c r="G158" s="70">
        <v>-222371.46558569052</v>
      </c>
      <c r="H158" s="32">
        <f t="shared" si="19"/>
        <v>0</v>
      </c>
      <c r="I158" s="34">
        <f t="shared" si="19"/>
        <v>222371.46558569052</v>
      </c>
      <c r="J158" s="35">
        <v>0</v>
      </c>
      <c r="K158" s="36">
        <f>(F158/G158)-1</f>
        <v>-1</v>
      </c>
      <c r="L158" s="40"/>
      <c r="M158" s="49"/>
      <c r="N158" s="49"/>
    </row>
    <row r="159" spans="1:14">
      <c r="A159" s="17">
        <f>A158+1</f>
        <v>98</v>
      </c>
      <c r="B159" s="18"/>
      <c r="C159" s="2" t="s">
        <v>104</v>
      </c>
      <c r="D159" s="39" t="s">
        <v>17</v>
      </c>
      <c r="E159" s="32">
        <v>-4494938.4980026335</v>
      </c>
      <c r="F159" s="32">
        <v>-4494938.4980026335</v>
      </c>
      <c r="G159" s="70">
        <v>-4596006.3074410278</v>
      </c>
      <c r="H159" s="32">
        <f t="shared" si="19"/>
        <v>0</v>
      </c>
      <c r="I159" s="34">
        <f t="shared" si="19"/>
        <v>101067.80943839438</v>
      </c>
      <c r="J159" s="35">
        <f t="shared" si="16"/>
        <v>0</v>
      </c>
      <c r="K159" s="36">
        <f>(F159/G159)-1</f>
        <v>-2.1990354816259439E-2</v>
      </c>
      <c r="L159" s="40"/>
      <c r="M159" s="49"/>
      <c r="N159" s="49"/>
    </row>
    <row r="160" spans="1:14" ht="15.6" thickBot="1">
      <c r="A160" s="17">
        <f>A159+1</f>
        <v>99</v>
      </c>
      <c r="B160" s="18"/>
      <c r="C160" s="2" t="s">
        <v>105</v>
      </c>
      <c r="D160" s="39" t="s">
        <v>17</v>
      </c>
      <c r="E160" s="71">
        <v>-8207965.2464394458</v>
      </c>
      <c r="F160" s="71">
        <v>-8207965.2464394458</v>
      </c>
      <c r="G160" s="72">
        <v>-8372991.0119909542</v>
      </c>
      <c r="H160" s="71">
        <f t="shared" si="19"/>
        <v>0</v>
      </c>
      <c r="I160" s="73">
        <f t="shared" si="19"/>
        <v>165025.7655515084</v>
      </c>
      <c r="J160" s="74">
        <f t="shared" si="16"/>
        <v>0</v>
      </c>
      <c r="K160" s="75">
        <f>(F160/G160)-1</f>
        <v>-1.9709296870756843E-2</v>
      </c>
      <c r="L160" s="40"/>
      <c r="M160" s="49"/>
      <c r="N160" s="49"/>
    </row>
    <row r="161" spans="1:12">
      <c r="A161" s="17">
        <f>A160+1</f>
        <v>100</v>
      </c>
      <c r="B161" s="18"/>
      <c r="C161" s="105" t="s">
        <v>106</v>
      </c>
      <c r="D161" s="39" t="s">
        <v>107</v>
      </c>
      <c r="E161" s="32">
        <v>23921539.461868521</v>
      </c>
      <c r="F161" s="32">
        <v>23921539.460310731</v>
      </c>
      <c r="G161" s="70">
        <v>20212546.673534323</v>
      </c>
      <c r="H161" s="32">
        <f t="shared" si="19"/>
        <v>1.5577897429466248E-3</v>
      </c>
      <c r="I161" s="34">
        <f t="shared" si="19"/>
        <v>3708992.7867764086</v>
      </c>
      <c r="J161" s="35">
        <f t="shared" si="16"/>
        <v>6.5120797643203332E-11</v>
      </c>
      <c r="K161" s="36">
        <f>(F161/G161)-1</f>
        <v>0.1834995286186698</v>
      </c>
    </row>
    <row r="162" spans="1:12">
      <c r="A162" s="17"/>
      <c r="B162" s="18"/>
      <c r="C162" s="2"/>
      <c r="D162" s="39"/>
      <c r="E162" s="32"/>
      <c r="F162" s="32"/>
      <c r="G162" s="70"/>
      <c r="H162" s="32"/>
      <c r="I162" s="34"/>
      <c r="J162" s="35"/>
      <c r="K162" s="36"/>
    </row>
    <row r="163" spans="1:12">
      <c r="A163" s="17">
        <f>+A161+1</f>
        <v>101</v>
      </c>
      <c r="B163" s="18"/>
      <c r="C163" s="105" t="s">
        <v>108</v>
      </c>
      <c r="D163" s="39" t="s">
        <v>70</v>
      </c>
      <c r="E163" s="32">
        <v>158299774.83752665</v>
      </c>
      <c r="F163" s="32">
        <v>158299774.8307935</v>
      </c>
      <c r="G163" s="70">
        <v>143601717.07555705</v>
      </c>
      <c r="H163" s="32">
        <f t="shared" si="19"/>
        <v>6.7331492900848389E-3</v>
      </c>
      <c r="I163" s="34">
        <f t="shared" si="19"/>
        <v>14698057.755236447</v>
      </c>
      <c r="J163" s="35">
        <f t="shared" si="16"/>
        <v>4.2534198385624222E-11</v>
      </c>
      <c r="K163" s="36">
        <f>(F163/G163)-1</f>
        <v>0.10235293877094076</v>
      </c>
    </row>
    <row r="164" spans="1:12">
      <c r="A164" s="17"/>
      <c r="B164" s="18"/>
      <c r="C164" s="105"/>
      <c r="D164" s="39"/>
      <c r="E164" s="32"/>
      <c r="F164" s="32"/>
      <c r="G164" s="70"/>
      <c r="H164" s="32"/>
      <c r="I164" s="34"/>
      <c r="J164" s="35"/>
      <c r="K164" s="36"/>
    </row>
    <row r="165" spans="1:12">
      <c r="A165" s="17">
        <f>+A163+1</f>
        <v>102</v>
      </c>
      <c r="B165" s="18"/>
      <c r="C165" s="19" t="str">
        <f>"REVENUE REQUIREMENT      (sum lns "&amp;A130&amp;", "&amp;A139&amp;", "&amp;A148&amp;", "&amp;A161&amp;", "&amp;A163&amp;")"</f>
        <v>REVENUE REQUIREMENT      (sum lns 74, 81, 89, 100, 101)</v>
      </c>
      <c r="D165" s="39"/>
      <c r="E165" s="32">
        <v>310292846.40646571</v>
      </c>
      <c r="F165" s="32">
        <v>310292846.39817476</v>
      </c>
      <c r="G165" s="70">
        <v>278161711.31013566</v>
      </c>
      <c r="H165" s="32">
        <f t="shared" si="19"/>
        <v>8.2909464836120605E-3</v>
      </c>
      <c r="I165" s="34">
        <f t="shared" si="19"/>
        <v>32131135.0880391</v>
      </c>
      <c r="J165" s="35">
        <f t="shared" si="16"/>
        <v>2.6719737533653642E-11</v>
      </c>
      <c r="K165" s="36">
        <f>(F165/G165)-1</f>
        <v>0.11551242957451668</v>
      </c>
    </row>
    <row r="166" spans="1:12">
      <c r="A166" s="17"/>
      <c r="B166" s="18"/>
      <c r="C166" s="19"/>
      <c r="D166" s="39"/>
      <c r="E166" s="39"/>
      <c r="F166" s="65"/>
      <c r="G166" s="65"/>
      <c r="H166" s="65"/>
      <c r="I166" s="65"/>
      <c r="J166" s="5"/>
      <c r="K166" s="5"/>
    </row>
    <row r="167" spans="1:12">
      <c r="A167" s="17"/>
      <c r="B167" s="18"/>
      <c r="C167" s="19"/>
      <c r="D167" s="39"/>
      <c r="E167" s="39"/>
      <c r="F167" s="65"/>
      <c r="G167" s="65"/>
      <c r="H167" s="65"/>
      <c r="I167" s="65"/>
      <c r="J167" s="5"/>
      <c r="K167" s="5"/>
    </row>
    <row r="168" spans="1:12">
      <c r="A168" s="17"/>
      <c r="B168" s="18"/>
      <c r="C168" s="19"/>
      <c r="D168" s="39"/>
      <c r="E168" s="39"/>
      <c r="F168" s="65"/>
      <c r="G168" s="65"/>
      <c r="H168" s="65"/>
      <c r="I168" s="65"/>
      <c r="J168" s="5"/>
      <c r="K168" s="5"/>
    </row>
    <row r="169" spans="1:12">
      <c r="A169" s="17"/>
      <c r="B169" s="18"/>
      <c r="C169" s="19"/>
      <c r="D169" s="39"/>
      <c r="E169" s="39"/>
      <c r="F169" s="65"/>
      <c r="G169" s="65"/>
      <c r="H169" s="65"/>
      <c r="I169" s="65"/>
      <c r="J169" s="5"/>
      <c r="K169" s="5"/>
    </row>
    <row r="170" spans="1:12" ht="15.6">
      <c r="A170" s="1"/>
      <c r="B170" s="2"/>
      <c r="C170" s="3"/>
      <c r="D170" s="4"/>
      <c r="E170" s="4"/>
      <c r="F170" s="2"/>
      <c r="G170" s="2"/>
      <c r="H170" s="2"/>
      <c r="I170" s="2"/>
      <c r="J170" s="5"/>
      <c r="K170" s="5"/>
      <c r="L170" s="6" t="s">
        <v>109</v>
      </c>
    </row>
    <row r="171" spans="1:12" ht="17.399999999999999">
      <c r="A171" s="8" t="s">
        <v>1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1"/>
      <c r="B172" s="2"/>
      <c r="C172" s="9"/>
      <c r="D172" s="10"/>
      <c r="E172" s="10"/>
      <c r="F172" s="9"/>
      <c r="G172" s="9"/>
      <c r="H172" s="9"/>
      <c r="I172" s="9"/>
    </row>
    <row r="173" spans="1:12">
      <c r="A173" s="13" t="str">
        <f>A4</f>
        <v>Comparison - 2025 Projected Data to 2025 Projected Data on Updated Template due to ER24-722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7"/>
      <c r="B174" s="18"/>
      <c r="C174" s="19"/>
      <c r="D174" s="87"/>
      <c r="E174" s="87"/>
      <c r="F174" s="88"/>
      <c r="G174" s="88"/>
      <c r="H174" s="88"/>
      <c r="I174" s="88"/>
      <c r="J174" s="5"/>
      <c r="K174" s="5"/>
    </row>
    <row r="175" spans="1:12">
      <c r="A175" s="17"/>
      <c r="B175" s="18"/>
      <c r="C175" s="2"/>
      <c r="D175" s="15"/>
      <c r="E175" s="15"/>
      <c r="F175" s="2"/>
      <c r="G175" s="2"/>
      <c r="H175" s="2"/>
      <c r="I175" s="2"/>
      <c r="J175" s="5"/>
      <c r="K175" s="5"/>
    </row>
    <row r="176" spans="1:12" ht="62.4">
      <c r="A176" s="17"/>
      <c r="B176" s="18"/>
      <c r="C176" s="111" t="s">
        <v>110</v>
      </c>
      <c r="D176" s="93"/>
      <c r="E176" s="21" t="str">
        <f>E7</f>
        <v xml:space="preserve">2025 Projected Data </v>
      </c>
      <c r="F176" s="21" t="str">
        <f>F7</f>
        <v>2025 Projected Data (Updated Template)</v>
      </c>
      <c r="G176" s="22" t="str">
        <f>G7</f>
        <v>2023 Booked Data</v>
      </c>
      <c r="H176" s="21" t="str">
        <f>H7</f>
        <v>Dollar Difference</v>
      </c>
      <c r="I176" s="22" t="str">
        <f>I7</f>
        <v>Booked Dollar Difference vs Actual</v>
      </c>
      <c r="J176" s="23" t="s">
        <v>9</v>
      </c>
      <c r="K176" s="24" t="str">
        <f>K7</f>
        <v>Booked Percent Difference vs Actual</v>
      </c>
      <c r="L176" s="25" t="s">
        <v>11</v>
      </c>
    </row>
    <row r="177" spans="1:12" ht="15.75" customHeight="1">
      <c r="A177" s="17"/>
      <c r="B177" s="18"/>
      <c r="C177" s="18"/>
      <c r="D177" s="18"/>
      <c r="E177" s="18"/>
      <c r="G177" s="27"/>
      <c r="H177" s="61"/>
      <c r="I177" s="64"/>
      <c r="J177" s="5"/>
      <c r="K177" s="29"/>
    </row>
    <row r="178" spans="1:12" ht="15.6">
      <c r="A178" s="17" t="s">
        <v>111</v>
      </c>
      <c r="B178" s="18"/>
      <c r="C178" s="112"/>
      <c r="D178" s="18"/>
      <c r="E178" s="18"/>
      <c r="G178" s="27"/>
      <c r="H178" s="19"/>
      <c r="I178" s="28"/>
      <c r="J178" s="5"/>
      <c r="K178" s="29"/>
    </row>
    <row r="179" spans="1:12" ht="15.6" thickBot="1">
      <c r="A179" s="26" t="s">
        <v>12</v>
      </c>
      <c r="B179" s="18"/>
      <c r="C179" s="19" t="s">
        <v>112</v>
      </c>
      <c r="D179" s="18"/>
      <c r="E179" s="18"/>
      <c r="G179" s="27"/>
      <c r="H179" s="19"/>
      <c r="I179" s="28"/>
      <c r="J179" s="5"/>
      <c r="K179" s="29"/>
    </row>
    <row r="180" spans="1:12">
      <c r="A180" s="17">
        <f>+A165+1</f>
        <v>103</v>
      </c>
      <c r="B180" s="18"/>
      <c r="C180" s="19" t="s">
        <v>113</v>
      </c>
      <c r="E180" s="32">
        <v>3380441327.9276056</v>
      </c>
      <c r="F180" s="32">
        <v>3380441327.9276056</v>
      </c>
      <c r="G180" s="70">
        <v>3147321558.5792303</v>
      </c>
      <c r="H180" s="32">
        <f t="shared" ref="H180:I183" si="21">E180-F180</f>
        <v>0</v>
      </c>
      <c r="I180" s="34">
        <f t="shared" si="21"/>
        <v>233119769.34837532</v>
      </c>
      <c r="J180" s="35">
        <f t="shared" ref="J180:J183" si="22">(E180/F180)-1</f>
        <v>0</v>
      </c>
      <c r="K180" s="36">
        <f>(F180/E180)-1</f>
        <v>0</v>
      </c>
    </row>
    <row r="181" spans="1:12">
      <c r="A181" s="17">
        <f>+A180+1</f>
        <v>104</v>
      </c>
      <c r="B181" s="18"/>
      <c r="C181" s="19" t="s">
        <v>114</v>
      </c>
      <c r="D181" s="58"/>
      <c r="E181" s="32">
        <v>42182084.430000015</v>
      </c>
      <c r="F181" s="32">
        <v>42182084.430000015</v>
      </c>
      <c r="G181" s="70">
        <v>41379279.82</v>
      </c>
      <c r="H181" s="32">
        <f t="shared" si="21"/>
        <v>0</v>
      </c>
      <c r="I181" s="34">
        <f t="shared" si="21"/>
        <v>802804.61000001431</v>
      </c>
      <c r="J181" s="35">
        <f t="shared" si="22"/>
        <v>0</v>
      </c>
      <c r="K181" s="36">
        <f>(F181/E181)-1</f>
        <v>0</v>
      </c>
    </row>
    <row r="182" spans="1:12" ht="15.6" thickBot="1">
      <c r="A182" s="17">
        <f>+A181+1</f>
        <v>105</v>
      </c>
      <c r="B182" s="18"/>
      <c r="C182" s="19" t="s">
        <v>115</v>
      </c>
      <c r="D182" s="31"/>
      <c r="E182" s="71">
        <v>82541347.439999998</v>
      </c>
      <c r="F182" s="71">
        <v>82541347.439999998</v>
      </c>
      <c r="G182" s="72">
        <v>81263837.349999994</v>
      </c>
      <c r="H182" s="71">
        <f t="shared" si="21"/>
        <v>0</v>
      </c>
      <c r="I182" s="73">
        <f t="shared" si="21"/>
        <v>1277510.0900000036</v>
      </c>
      <c r="J182" s="74">
        <f t="shared" si="22"/>
        <v>0</v>
      </c>
      <c r="K182" s="75">
        <f>(F182/E182)-1</f>
        <v>0</v>
      </c>
    </row>
    <row r="183" spans="1:12">
      <c r="A183" s="17">
        <f>+A182+1</f>
        <v>106</v>
      </c>
      <c r="B183" s="18"/>
      <c r="C183" s="19" t="s">
        <v>116</v>
      </c>
      <c r="E183" s="32">
        <v>3255717896.0576057</v>
      </c>
      <c r="F183" s="32">
        <v>3255717896.0576057</v>
      </c>
      <c r="G183" s="70">
        <v>3024678441.4092302</v>
      </c>
      <c r="H183" s="32">
        <f t="shared" si="21"/>
        <v>0</v>
      </c>
      <c r="I183" s="34">
        <f t="shared" si="21"/>
        <v>231039454.64837551</v>
      </c>
      <c r="J183" s="35">
        <f t="shared" si="22"/>
        <v>0</v>
      </c>
      <c r="K183" s="36">
        <f>(F183/E183)-1</f>
        <v>0</v>
      </c>
    </row>
    <row r="184" spans="1:12">
      <c r="A184" s="17"/>
      <c r="B184" s="18"/>
      <c r="C184" s="2"/>
      <c r="D184" s="31"/>
      <c r="E184" s="32"/>
      <c r="F184" s="32"/>
      <c r="G184" s="70"/>
      <c r="H184" s="32"/>
      <c r="I184" s="34"/>
      <c r="J184" s="35"/>
      <c r="K184" s="36"/>
    </row>
    <row r="185" spans="1:12">
      <c r="A185" s="17">
        <f>+A183+1</f>
        <v>107</v>
      </c>
      <c r="B185" s="18"/>
      <c r="C185" s="19" t="s">
        <v>117</v>
      </c>
      <c r="E185" s="32"/>
      <c r="F185" s="32"/>
      <c r="G185" s="70"/>
      <c r="H185" s="32"/>
      <c r="I185" s="34"/>
      <c r="J185" s="35"/>
      <c r="K185" s="36"/>
    </row>
    <row r="186" spans="1:12" ht="15.6">
      <c r="A186" s="17"/>
      <c r="B186" s="18"/>
      <c r="C186" s="112"/>
      <c r="D186" s="93"/>
      <c r="E186" s="32"/>
      <c r="F186" s="32"/>
      <c r="G186" s="70"/>
      <c r="H186" s="32"/>
      <c r="I186" s="34"/>
      <c r="J186" s="35"/>
      <c r="K186" s="36"/>
    </row>
    <row r="187" spans="1:12">
      <c r="A187" s="17">
        <f>A185+1</f>
        <v>108</v>
      </c>
      <c r="B187" s="18"/>
      <c r="C187" s="19" t="s">
        <v>118</v>
      </c>
      <c r="D187" s="31"/>
      <c r="E187" s="32"/>
      <c r="F187" s="32"/>
      <c r="G187" s="70"/>
      <c r="H187" s="32"/>
      <c r="I187" s="34"/>
      <c r="J187" s="35"/>
      <c r="K187" s="36"/>
    </row>
    <row r="188" spans="1:12">
      <c r="A188" s="17">
        <f>+A187+1</f>
        <v>109</v>
      </c>
      <c r="B188" s="18"/>
      <c r="C188" s="19" t="s">
        <v>119</v>
      </c>
      <c r="D188" s="31" t="s">
        <v>70</v>
      </c>
      <c r="E188" s="32">
        <v>0</v>
      </c>
      <c r="F188" s="32">
        <v>0</v>
      </c>
      <c r="G188" s="81">
        <v>0</v>
      </c>
      <c r="H188" s="32"/>
      <c r="I188" s="34"/>
      <c r="J188" s="35"/>
      <c r="K188" s="36">
        <v>0</v>
      </c>
    </row>
    <row r="189" spans="1:12">
      <c r="A189" s="17">
        <f>+A188+1</f>
        <v>110</v>
      </c>
      <c r="B189" s="18"/>
      <c r="C189" s="19" t="s">
        <v>33</v>
      </c>
      <c r="D189" s="18" t="s">
        <v>34</v>
      </c>
      <c r="E189" s="32">
        <v>14349081.444013698</v>
      </c>
      <c r="F189" s="32">
        <v>14349081.444013698</v>
      </c>
      <c r="G189" s="70">
        <v>11578772.830882672</v>
      </c>
      <c r="H189" s="32">
        <f t="shared" ref="H189:I230" si="23">E189-F189</f>
        <v>0</v>
      </c>
      <c r="I189" s="34">
        <f t="shared" si="23"/>
        <v>2770308.6131310258</v>
      </c>
      <c r="J189" s="35">
        <f t="shared" ref="J189:J230" si="24">(E189/F189)-1</f>
        <v>0</v>
      </c>
      <c r="K189" s="36">
        <f>(F189/E189)-1</f>
        <v>0</v>
      </c>
      <c r="L189" s="40"/>
    </row>
    <row r="190" spans="1:12">
      <c r="A190" s="17">
        <f>+A189+1</f>
        <v>111</v>
      </c>
      <c r="B190" s="18"/>
      <c r="C190" s="19" t="s">
        <v>120</v>
      </c>
      <c r="D190" s="31" t="s">
        <v>70</v>
      </c>
      <c r="E190" s="32">
        <v>0</v>
      </c>
      <c r="F190" s="32">
        <v>0</v>
      </c>
      <c r="G190" s="70">
        <v>0</v>
      </c>
      <c r="H190" s="32">
        <f t="shared" si="23"/>
        <v>0</v>
      </c>
      <c r="I190" s="34">
        <f t="shared" si="23"/>
        <v>0</v>
      </c>
      <c r="J190" s="35">
        <v>0</v>
      </c>
      <c r="K190" s="36">
        <v>0</v>
      </c>
    </row>
    <row r="191" spans="1:12" ht="15.6" thickBot="1">
      <c r="A191" s="17">
        <f>+A190+1</f>
        <v>112</v>
      </c>
      <c r="B191" s="18"/>
      <c r="C191" s="19" t="s">
        <v>121</v>
      </c>
      <c r="D191" s="31" t="s">
        <v>70</v>
      </c>
      <c r="E191" s="71">
        <v>0</v>
      </c>
      <c r="F191" s="71">
        <v>0</v>
      </c>
      <c r="G191" s="72">
        <v>0</v>
      </c>
      <c r="H191" s="71">
        <f t="shared" si="23"/>
        <v>0</v>
      </c>
      <c r="I191" s="73">
        <f t="shared" si="23"/>
        <v>0</v>
      </c>
      <c r="J191" s="74">
        <v>0</v>
      </c>
      <c r="K191" s="75">
        <v>0</v>
      </c>
    </row>
    <row r="192" spans="1:12">
      <c r="A192" s="17">
        <f>+A191+1</f>
        <v>113</v>
      </c>
      <c r="B192" s="18"/>
      <c r="C192" s="19" t="s">
        <v>122</v>
      </c>
      <c r="D192" s="31"/>
      <c r="E192" s="32">
        <v>14349081.444013698</v>
      </c>
      <c r="F192" s="32">
        <v>14349081.444013698</v>
      </c>
      <c r="G192" s="70">
        <v>11578772.830882672</v>
      </c>
      <c r="H192" s="32">
        <f t="shared" si="23"/>
        <v>0</v>
      </c>
      <c r="I192" s="34">
        <f t="shared" si="23"/>
        <v>2770308.6131310258</v>
      </c>
      <c r="J192" s="35">
        <f t="shared" si="24"/>
        <v>0</v>
      </c>
      <c r="K192" s="36">
        <f>(F192/E192)-1</f>
        <v>0</v>
      </c>
      <c r="L192" s="40"/>
    </row>
    <row r="193" spans="1:24">
      <c r="A193" s="17"/>
      <c r="B193" s="18"/>
      <c r="C193" s="19" t="s">
        <v>107</v>
      </c>
      <c r="D193" s="58"/>
      <c r="E193" s="32"/>
      <c r="F193" s="32"/>
      <c r="G193" s="70"/>
      <c r="H193" s="32"/>
      <c r="I193" s="34"/>
      <c r="J193" s="35"/>
      <c r="K193" s="36"/>
    </row>
    <row r="194" spans="1:24">
      <c r="A194" s="17">
        <f>+A192+1</f>
        <v>114</v>
      </c>
      <c r="B194" s="18"/>
      <c r="C194" s="19" t="s">
        <v>123</v>
      </c>
      <c r="D194" s="31"/>
      <c r="E194" s="32"/>
      <c r="F194" s="32"/>
      <c r="G194" s="70"/>
      <c r="H194" s="32"/>
      <c r="I194" s="34"/>
      <c r="J194" s="35"/>
      <c r="K194" s="36"/>
    </row>
    <row r="195" spans="1:24">
      <c r="A195" s="17">
        <f>+A194+1</f>
        <v>115</v>
      </c>
      <c r="B195" s="18"/>
      <c r="C195" s="61" t="s">
        <v>124</v>
      </c>
      <c r="D195" s="113"/>
      <c r="E195" s="32">
        <v>0</v>
      </c>
      <c r="F195" s="32">
        <v>0</v>
      </c>
      <c r="G195" s="81">
        <v>0</v>
      </c>
      <c r="H195" s="32">
        <f t="shared" si="23"/>
        <v>0</v>
      </c>
      <c r="I195" s="34">
        <f t="shared" si="23"/>
        <v>0</v>
      </c>
      <c r="J195" s="35">
        <v>0</v>
      </c>
      <c r="K195" s="36">
        <v>0</v>
      </c>
    </row>
    <row r="196" spans="1:24">
      <c r="A196" s="17"/>
      <c r="B196" s="18"/>
      <c r="C196" s="19"/>
      <c r="D196" s="31"/>
      <c r="E196" s="32"/>
      <c r="F196" s="32"/>
      <c r="G196" s="70"/>
      <c r="H196" s="32"/>
      <c r="I196" s="34"/>
      <c r="J196" s="35"/>
      <c r="K196" s="36"/>
    </row>
    <row r="197" spans="1:24">
      <c r="A197" s="17">
        <f>+A195+1</f>
        <v>116</v>
      </c>
      <c r="B197" s="18"/>
      <c r="C197" s="19" t="s">
        <v>125</v>
      </c>
      <c r="D197" s="31"/>
      <c r="E197" s="32"/>
      <c r="F197" s="32"/>
      <c r="G197" s="70"/>
      <c r="H197" s="32"/>
      <c r="I197" s="34"/>
      <c r="J197" s="35"/>
      <c r="K197" s="36"/>
    </row>
    <row r="198" spans="1:24">
      <c r="A198" s="17">
        <f>+A197+1</f>
        <v>117</v>
      </c>
      <c r="B198" s="114"/>
      <c r="C198" s="19" t="s">
        <v>126</v>
      </c>
      <c r="D198" s="114"/>
      <c r="E198" s="32">
        <v>4379560492.3846149</v>
      </c>
      <c r="F198" s="32">
        <v>4379560492.3846149</v>
      </c>
      <c r="G198" s="70">
        <v>4379560492.3846149</v>
      </c>
      <c r="H198" s="32">
        <f t="shared" si="23"/>
        <v>0</v>
      </c>
      <c r="I198" s="34">
        <f t="shared" si="23"/>
        <v>0</v>
      </c>
      <c r="J198" s="35">
        <f t="shared" si="24"/>
        <v>0</v>
      </c>
      <c r="K198" s="36">
        <f>(F198/E198)-1</f>
        <v>0</v>
      </c>
    </row>
    <row r="199" spans="1:24">
      <c r="A199" s="17">
        <f>+A198+1</f>
        <v>118</v>
      </c>
      <c r="B199" s="114"/>
      <c r="C199" s="19" t="s">
        <v>127</v>
      </c>
      <c r="D199" s="114"/>
      <c r="E199" s="32">
        <v>0</v>
      </c>
      <c r="F199" s="32">
        <v>0</v>
      </c>
      <c r="G199" s="70">
        <v>0</v>
      </c>
      <c r="H199" s="32">
        <f t="shared" si="23"/>
        <v>0</v>
      </c>
      <c r="I199" s="34">
        <f t="shared" si="23"/>
        <v>0</v>
      </c>
      <c r="J199" s="35">
        <v>0</v>
      </c>
      <c r="K199" s="36">
        <v>0</v>
      </c>
    </row>
    <row r="200" spans="1:24" ht="15.6" thickBot="1">
      <c r="A200" s="17">
        <f>+A199+1</f>
        <v>119</v>
      </c>
      <c r="B200" s="114"/>
      <c r="C200" s="19" t="s">
        <v>128</v>
      </c>
      <c r="D200" s="115"/>
      <c r="E200" s="71">
        <v>4968905878.8461542</v>
      </c>
      <c r="F200" s="71">
        <v>4968905878.8461542</v>
      </c>
      <c r="G200" s="72">
        <v>4968970417</v>
      </c>
      <c r="H200" s="71">
        <f t="shared" si="23"/>
        <v>0</v>
      </c>
      <c r="I200" s="73">
        <f t="shared" si="23"/>
        <v>-64538.153845787048</v>
      </c>
      <c r="J200" s="74">
        <f t="shared" si="24"/>
        <v>0</v>
      </c>
      <c r="K200" s="75">
        <f>(F200/E200)-1</f>
        <v>0</v>
      </c>
    </row>
    <row r="201" spans="1:24">
      <c r="A201" s="17">
        <f>+A200+1</f>
        <v>120</v>
      </c>
      <c r="B201" s="114"/>
      <c r="C201" s="19" t="s">
        <v>122</v>
      </c>
      <c r="D201" s="115"/>
      <c r="E201" s="32">
        <v>9348466371.2307701</v>
      </c>
      <c r="F201" s="32">
        <v>9348466371.2307701</v>
      </c>
      <c r="G201" s="70">
        <v>9348530909.3846149</v>
      </c>
      <c r="H201" s="32">
        <f t="shared" si="23"/>
        <v>0</v>
      </c>
      <c r="I201" s="34">
        <f t="shared" si="23"/>
        <v>-64538.153844833374</v>
      </c>
      <c r="J201" s="35">
        <f t="shared" si="24"/>
        <v>0</v>
      </c>
      <c r="K201" s="36">
        <f>(F201/E201)-1</f>
        <v>0</v>
      </c>
    </row>
    <row r="202" spans="1:24">
      <c r="A202" s="17"/>
      <c r="B202" s="18"/>
      <c r="C202" s="19"/>
      <c r="E202" s="7"/>
      <c r="G202" s="27"/>
      <c r="H202" s="32"/>
      <c r="I202" s="34"/>
      <c r="J202" s="35"/>
      <c r="K202" s="36"/>
      <c r="N202" s="116"/>
    </row>
    <row r="203" spans="1:24">
      <c r="A203" s="17"/>
      <c r="B203" s="18"/>
      <c r="C203" s="19"/>
      <c r="D203" s="31"/>
      <c r="E203" s="7"/>
      <c r="G203" s="27"/>
      <c r="H203" s="32"/>
      <c r="I203" s="34"/>
      <c r="J203" s="35"/>
      <c r="K203" s="36"/>
    </row>
    <row r="204" spans="1:24">
      <c r="A204" s="17"/>
      <c r="B204" s="18"/>
      <c r="C204" s="19" t="s">
        <v>129</v>
      </c>
      <c r="D204" s="18"/>
      <c r="E204" s="7"/>
      <c r="G204" s="27"/>
      <c r="H204" s="32"/>
      <c r="I204" s="34"/>
      <c r="J204" s="35"/>
      <c r="K204" s="36"/>
      <c r="L204" s="79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</row>
    <row r="205" spans="1:24">
      <c r="A205" s="17">
        <f>A201+1</f>
        <v>121</v>
      </c>
      <c r="B205" s="114"/>
      <c r="C205" s="19" t="s">
        <v>126</v>
      </c>
      <c r="D205" s="39"/>
      <c r="E205" s="53">
        <v>0.46847903372283572</v>
      </c>
      <c r="F205" s="53">
        <v>0.46847903372283572</v>
      </c>
      <c r="G205" s="54">
        <v>0.46847579954922647</v>
      </c>
      <c r="H205" s="32">
        <f t="shared" si="23"/>
        <v>0</v>
      </c>
      <c r="I205" s="34">
        <f t="shared" si="23"/>
        <v>3.2341736092567075E-6</v>
      </c>
      <c r="J205" s="35">
        <f t="shared" si="24"/>
        <v>0</v>
      </c>
      <c r="K205" s="36">
        <f>(F205/E205)-1</f>
        <v>0</v>
      </c>
      <c r="L205" s="79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</row>
    <row r="206" spans="1:24">
      <c r="A206" s="17">
        <f>+A205+1</f>
        <v>122</v>
      </c>
      <c r="B206" s="114"/>
      <c r="C206" s="19" t="s">
        <v>127</v>
      </c>
      <c r="D206" s="39"/>
      <c r="E206" s="53">
        <v>0</v>
      </c>
      <c r="F206" s="53">
        <v>0</v>
      </c>
      <c r="G206" s="54">
        <v>0</v>
      </c>
      <c r="H206" s="32">
        <f t="shared" si="23"/>
        <v>0</v>
      </c>
      <c r="I206" s="34">
        <f t="shared" si="23"/>
        <v>0</v>
      </c>
      <c r="J206" s="35">
        <v>0</v>
      </c>
      <c r="K206" s="36">
        <v>0</v>
      </c>
    </row>
    <row r="207" spans="1:24">
      <c r="A207" s="17">
        <f>+A206+1</f>
        <v>123</v>
      </c>
      <c r="B207" s="114"/>
      <c r="C207" s="19" t="s">
        <v>128</v>
      </c>
      <c r="D207" s="39"/>
      <c r="E207" s="53">
        <v>0.53152096627716428</v>
      </c>
      <c r="F207" s="53">
        <v>0.53152096627716428</v>
      </c>
      <c r="G207" s="54">
        <v>0.53152420045077353</v>
      </c>
      <c r="H207" s="32">
        <f t="shared" si="23"/>
        <v>0</v>
      </c>
      <c r="I207" s="34">
        <f t="shared" si="23"/>
        <v>-3.2341736092567075E-6</v>
      </c>
      <c r="J207" s="35">
        <f t="shared" si="24"/>
        <v>0</v>
      </c>
      <c r="K207" s="36">
        <f>(F207/E207)-1</f>
        <v>0</v>
      </c>
    </row>
    <row r="208" spans="1:24">
      <c r="A208" s="17"/>
      <c r="B208" s="114"/>
      <c r="C208" s="19"/>
      <c r="D208" s="39"/>
      <c r="E208" s="7"/>
      <c r="G208" s="27"/>
      <c r="H208" s="32"/>
      <c r="I208" s="34"/>
      <c r="J208" s="35"/>
      <c r="K208" s="36"/>
    </row>
    <row r="209" spans="1:24">
      <c r="B209" s="18"/>
      <c r="C209" s="19" t="s">
        <v>130</v>
      </c>
      <c r="D209" s="39"/>
      <c r="E209" s="7"/>
      <c r="G209" s="27"/>
      <c r="H209" s="32"/>
      <c r="I209" s="34"/>
      <c r="J209" s="35"/>
      <c r="K209" s="36"/>
    </row>
    <row r="210" spans="1:24">
      <c r="A210" s="17">
        <f>+A207+1</f>
        <v>124</v>
      </c>
      <c r="B210" s="18"/>
      <c r="C210" s="19" t="s">
        <v>126</v>
      </c>
      <c r="D210" s="39"/>
      <c r="E210" s="108">
        <v>4.5759532571470689E-2</v>
      </c>
      <c r="F210" s="108">
        <v>4.5759532571470689E-2</v>
      </c>
      <c r="G210" s="109">
        <v>4.5928059756169565E-2</v>
      </c>
      <c r="H210" s="32">
        <f t="shared" si="23"/>
        <v>0</v>
      </c>
      <c r="I210" s="34">
        <f t="shared" si="23"/>
        <v>-1.685271846988759E-4</v>
      </c>
      <c r="J210" s="35">
        <f t="shared" si="24"/>
        <v>0</v>
      </c>
      <c r="K210" s="36">
        <f>(F210/E210)-1</f>
        <v>0</v>
      </c>
    </row>
    <row r="211" spans="1:24">
      <c r="A211" s="17">
        <f>+A210+1</f>
        <v>125</v>
      </c>
      <c r="B211" s="18"/>
      <c r="C211" s="19" t="s">
        <v>127</v>
      </c>
      <c r="D211" s="39"/>
      <c r="E211" s="108">
        <v>0</v>
      </c>
      <c r="F211" s="108">
        <v>0</v>
      </c>
      <c r="G211" s="109">
        <v>0</v>
      </c>
      <c r="H211" s="32">
        <f t="shared" si="23"/>
        <v>0</v>
      </c>
      <c r="I211" s="34">
        <f t="shared" si="23"/>
        <v>0</v>
      </c>
      <c r="J211" s="35">
        <v>0</v>
      </c>
      <c r="K211" s="36">
        <v>0</v>
      </c>
    </row>
    <row r="212" spans="1:24">
      <c r="A212" s="17">
        <f>+A211+1</f>
        <v>126</v>
      </c>
      <c r="B212" s="18"/>
      <c r="C212" s="19" t="s">
        <v>128</v>
      </c>
      <c r="D212" s="39"/>
      <c r="E212" s="108">
        <v>0.105</v>
      </c>
      <c r="F212" s="108">
        <v>0.105</v>
      </c>
      <c r="G212" s="109">
        <v>0.105</v>
      </c>
      <c r="H212" s="32">
        <f t="shared" si="23"/>
        <v>0</v>
      </c>
      <c r="I212" s="34">
        <f t="shared" si="23"/>
        <v>0</v>
      </c>
      <c r="J212" s="35">
        <f t="shared" si="24"/>
        <v>0</v>
      </c>
      <c r="K212" s="36">
        <f>(F212/E212)-1</f>
        <v>0</v>
      </c>
    </row>
    <row r="213" spans="1:24">
      <c r="A213" s="17"/>
      <c r="B213" s="18"/>
      <c r="C213" s="19"/>
      <c r="D213" s="39"/>
      <c r="E213" s="108"/>
      <c r="F213" s="108"/>
      <c r="G213" s="109"/>
      <c r="H213" s="32"/>
      <c r="I213" s="34"/>
      <c r="J213" s="35"/>
      <c r="K213" s="36"/>
    </row>
    <row r="214" spans="1:24">
      <c r="A214" s="17"/>
      <c r="B214" s="18"/>
      <c r="C214" s="19" t="s">
        <v>131</v>
      </c>
      <c r="D214" s="39"/>
      <c r="E214" s="108"/>
      <c r="F214" s="108"/>
      <c r="G214" s="109"/>
      <c r="H214" s="32"/>
      <c r="I214" s="34"/>
      <c r="J214" s="35"/>
      <c r="K214" s="36"/>
    </row>
    <row r="215" spans="1:24">
      <c r="A215" s="17">
        <f>A212+1</f>
        <v>127</v>
      </c>
      <c r="B215" s="18"/>
      <c r="C215" s="19" t="s">
        <v>126</v>
      </c>
      <c r="D215" s="39"/>
      <c r="E215" s="108">
        <v>2.1437381602691218E-2</v>
      </c>
      <c r="F215" s="108">
        <v>2.1437381602691218E-2</v>
      </c>
      <c r="G215" s="109">
        <v>2.1516184516016189E-2</v>
      </c>
      <c r="H215" s="32">
        <f t="shared" si="23"/>
        <v>0</v>
      </c>
      <c r="I215" s="34">
        <f t="shared" si="23"/>
        <v>-7.8802913324970553E-5</v>
      </c>
      <c r="J215" s="35">
        <f t="shared" si="24"/>
        <v>0</v>
      </c>
      <c r="K215" s="36">
        <f>(F215/E215)-1</f>
        <v>0</v>
      </c>
    </row>
    <row r="216" spans="1:24">
      <c r="A216" s="17">
        <f>A215+1</f>
        <v>128</v>
      </c>
      <c r="B216" s="18"/>
      <c r="C216" s="19" t="s">
        <v>127</v>
      </c>
      <c r="D216" s="39"/>
      <c r="E216" s="108">
        <v>0</v>
      </c>
      <c r="F216" s="108">
        <v>0</v>
      </c>
      <c r="G216" s="109">
        <v>0</v>
      </c>
      <c r="H216" s="32">
        <f t="shared" si="23"/>
        <v>0</v>
      </c>
      <c r="I216" s="34">
        <f t="shared" si="23"/>
        <v>0</v>
      </c>
      <c r="J216" s="35">
        <v>0</v>
      </c>
      <c r="K216" s="36">
        <v>0</v>
      </c>
    </row>
    <row r="217" spans="1:24" ht="15.6" thickBot="1">
      <c r="A217" s="17">
        <f>A216+1</f>
        <v>129</v>
      </c>
      <c r="B217" s="18"/>
      <c r="C217" s="19" t="s">
        <v>128</v>
      </c>
      <c r="D217" s="39"/>
      <c r="E217" s="118">
        <v>5.5809701459102246E-2</v>
      </c>
      <c r="F217" s="118">
        <v>5.5809701459102246E-2</v>
      </c>
      <c r="G217" s="119">
        <v>5.581004104733122E-2</v>
      </c>
      <c r="H217" s="71">
        <f t="shared" si="23"/>
        <v>0</v>
      </c>
      <c r="I217" s="73">
        <f t="shared" si="23"/>
        <v>-3.3958822897445229E-7</v>
      </c>
      <c r="J217" s="74">
        <f t="shared" si="24"/>
        <v>0</v>
      </c>
      <c r="K217" s="75">
        <f>(F217/E217)-1</f>
        <v>0</v>
      </c>
    </row>
    <row r="218" spans="1:24">
      <c r="A218" s="17">
        <f>A217+1</f>
        <v>130</v>
      </c>
      <c r="B218" s="18"/>
      <c r="C218" s="19" t="s">
        <v>132</v>
      </c>
      <c r="D218" s="39"/>
      <c r="E218" s="108">
        <v>7.7247083061793467E-2</v>
      </c>
      <c r="F218" s="108">
        <v>7.7247083061793467E-2</v>
      </c>
      <c r="G218" s="109">
        <v>7.7326225563347409E-2</v>
      </c>
      <c r="H218" s="32">
        <f t="shared" si="23"/>
        <v>0</v>
      </c>
      <c r="I218" s="34">
        <f t="shared" si="23"/>
        <v>-7.9142501553941536E-5</v>
      </c>
      <c r="J218" s="35">
        <f t="shared" si="24"/>
        <v>0</v>
      </c>
      <c r="K218" s="36">
        <f>(F218/E218)-1</f>
        <v>0</v>
      </c>
    </row>
    <row r="219" spans="1:24">
      <c r="A219" s="17"/>
      <c r="B219" s="18"/>
      <c r="C219" s="19"/>
      <c r="D219" s="39"/>
      <c r="E219" s="7"/>
      <c r="G219" s="27"/>
      <c r="H219" s="32"/>
      <c r="I219" s="34"/>
      <c r="J219" s="35"/>
      <c r="K219" s="36"/>
    </row>
    <row r="220" spans="1:24">
      <c r="A220" s="17"/>
      <c r="B220" s="18"/>
      <c r="C220" s="19" t="s">
        <v>133</v>
      </c>
      <c r="D220" s="39"/>
      <c r="E220" s="7"/>
      <c r="G220" s="27"/>
      <c r="H220" s="32"/>
      <c r="I220" s="34"/>
      <c r="J220" s="35"/>
      <c r="K220" s="36"/>
    </row>
    <row r="221" spans="1:24">
      <c r="A221" s="17">
        <f>A218+1</f>
        <v>131</v>
      </c>
      <c r="B221" s="18"/>
      <c r="C221" s="19" t="s">
        <v>134</v>
      </c>
      <c r="D221" s="39"/>
      <c r="E221" s="53">
        <v>0.21</v>
      </c>
      <c r="F221" s="53">
        <v>0.21</v>
      </c>
      <c r="G221" s="54">
        <v>0.21</v>
      </c>
      <c r="H221" s="32">
        <f t="shared" si="23"/>
        <v>0</v>
      </c>
      <c r="I221" s="34">
        <f t="shared" si="23"/>
        <v>0</v>
      </c>
      <c r="J221" s="35">
        <f t="shared" si="24"/>
        <v>0</v>
      </c>
      <c r="K221" s="36">
        <f>(F221/E221)-1</f>
        <v>0</v>
      </c>
    </row>
    <row r="222" spans="1:24">
      <c r="A222" s="17">
        <f>A221+1</f>
        <v>132</v>
      </c>
      <c r="B222" s="18"/>
      <c r="C222" s="19" t="s">
        <v>135</v>
      </c>
      <c r="D222" s="39"/>
      <c r="E222" s="53">
        <v>4.1210999999999998E-2</v>
      </c>
      <c r="F222" s="53">
        <v>4.1210999999999998E-2</v>
      </c>
      <c r="G222" s="54">
        <v>4.2706999999999995E-2</v>
      </c>
      <c r="H222" s="32">
        <f t="shared" si="23"/>
        <v>0</v>
      </c>
      <c r="I222" s="34">
        <f t="shared" si="23"/>
        <v>-1.4959999999999973E-3</v>
      </c>
      <c r="J222" s="35">
        <f t="shared" si="24"/>
        <v>0</v>
      </c>
      <c r="K222" s="36">
        <f>(F222/E222)-1</f>
        <v>0</v>
      </c>
      <c r="L222" s="38"/>
    </row>
    <row r="223" spans="1:24">
      <c r="A223" s="17">
        <f>A222+1</f>
        <v>133</v>
      </c>
      <c r="B223" s="9"/>
      <c r="C223" s="9" t="s">
        <v>136</v>
      </c>
      <c r="D223" s="10"/>
      <c r="E223" s="53">
        <v>0</v>
      </c>
      <c r="F223" s="53">
        <v>0</v>
      </c>
      <c r="G223" s="54">
        <v>0</v>
      </c>
      <c r="H223" s="32">
        <f t="shared" si="23"/>
        <v>0</v>
      </c>
      <c r="I223" s="34">
        <f t="shared" si="23"/>
        <v>0</v>
      </c>
      <c r="J223" s="35">
        <v>0</v>
      </c>
      <c r="K223" s="36">
        <v>0</v>
      </c>
      <c r="L223" s="79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</row>
    <row r="224" spans="1:24">
      <c r="A224" s="120"/>
      <c r="B224" s="9"/>
      <c r="C224" s="9"/>
      <c r="D224" s="10"/>
      <c r="E224" s="7"/>
      <c r="G224" s="27"/>
      <c r="H224" s="32"/>
      <c r="I224" s="34"/>
      <c r="J224" s="35"/>
      <c r="K224" s="36"/>
      <c r="L224" s="79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</row>
    <row r="225" spans="1:12" ht="15.6">
      <c r="A225" s="17"/>
      <c r="B225" s="18"/>
      <c r="C225" s="121" t="s">
        <v>137</v>
      </c>
      <c r="D225" s="10"/>
      <c r="E225" s="7"/>
      <c r="G225" s="27"/>
      <c r="H225" s="32"/>
      <c r="I225" s="34"/>
      <c r="J225" s="35"/>
      <c r="K225" s="36"/>
    </row>
    <row r="226" spans="1:12">
      <c r="A226" s="17"/>
      <c r="B226" s="18"/>
      <c r="C226" s="9" t="s">
        <v>138</v>
      </c>
      <c r="D226" s="10" t="s">
        <v>17</v>
      </c>
      <c r="E226" s="122">
        <v>1</v>
      </c>
      <c r="F226" s="122">
        <v>1</v>
      </c>
      <c r="G226" s="123">
        <v>0.22671945762619172</v>
      </c>
      <c r="H226" s="32">
        <f t="shared" si="23"/>
        <v>0</v>
      </c>
      <c r="I226" s="34">
        <f t="shared" si="23"/>
        <v>0.77328054237380828</v>
      </c>
      <c r="J226" s="35">
        <f t="shared" si="24"/>
        <v>0</v>
      </c>
      <c r="K226" s="36">
        <f>(F226/E226)-1</f>
        <v>0</v>
      </c>
    </row>
    <row r="227" spans="1:12">
      <c r="A227" s="17"/>
      <c r="B227" s="18"/>
      <c r="C227" s="9" t="s">
        <v>139</v>
      </c>
      <c r="D227" s="10" t="s">
        <v>62</v>
      </c>
      <c r="E227" s="122">
        <v>0.19575279900743986</v>
      </c>
      <c r="F227" s="122">
        <v>0.19575279900743986</v>
      </c>
      <c r="G227" s="123">
        <v>0.96103254310456798</v>
      </c>
      <c r="H227" s="32">
        <f t="shared" si="23"/>
        <v>0</v>
      </c>
      <c r="I227" s="34">
        <f t="shared" si="23"/>
        <v>-0.76527974409712818</v>
      </c>
      <c r="J227" s="35">
        <f t="shared" si="24"/>
        <v>0</v>
      </c>
      <c r="K227" s="36">
        <f>(F227/E227)-1</f>
        <v>0</v>
      </c>
      <c r="L227" s="40"/>
    </row>
    <row r="228" spans="1:12">
      <c r="A228" s="17"/>
      <c r="B228" s="18"/>
      <c r="C228" s="9" t="s">
        <v>140</v>
      </c>
      <c r="D228" s="10" t="s">
        <v>103</v>
      </c>
      <c r="E228" s="122">
        <v>0.21638746825097024</v>
      </c>
      <c r="F228" s="122">
        <v>0.21638746825097024</v>
      </c>
      <c r="G228" s="123">
        <v>8.9027578414526604E-2</v>
      </c>
      <c r="H228" s="32">
        <f t="shared" si="23"/>
        <v>0</v>
      </c>
      <c r="I228" s="34">
        <f t="shared" si="23"/>
        <v>0.12735988983644364</v>
      </c>
      <c r="J228" s="35">
        <f t="shared" si="24"/>
        <v>0</v>
      </c>
      <c r="K228" s="36">
        <f>(F228/E228)-1</f>
        <v>0</v>
      </c>
      <c r="L228" s="40"/>
    </row>
    <row r="229" spans="1:12">
      <c r="A229" s="17"/>
      <c r="B229" s="18"/>
      <c r="C229" s="9" t="s">
        <v>141</v>
      </c>
      <c r="D229" s="10" t="s">
        <v>34</v>
      </c>
      <c r="E229" s="122">
        <v>0.96310439384361035</v>
      </c>
      <c r="F229" s="122">
        <v>0.96310439384361035</v>
      </c>
      <c r="G229" s="123">
        <v>0</v>
      </c>
      <c r="H229" s="32">
        <f t="shared" si="23"/>
        <v>0</v>
      </c>
      <c r="I229" s="34">
        <f t="shared" si="23"/>
        <v>0.96310439384361035</v>
      </c>
      <c r="J229" s="35">
        <f t="shared" si="24"/>
        <v>0</v>
      </c>
      <c r="K229" s="36">
        <f>(F229/E229)-1</f>
        <v>0</v>
      </c>
      <c r="L229" s="40"/>
    </row>
    <row r="230" spans="1:12">
      <c r="A230" s="17"/>
      <c r="B230" s="18"/>
      <c r="C230" s="9" t="s">
        <v>142</v>
      </c>
      <c r="D230" s="10" t="s">
        <v>36</v>
      </c>
      <c r="E230" s="122">
        <v>0.10058863289855557</v>
      </c>
      <c r="F230" s="122">
        <v>0.10058863289855557</v>
      </c>
      <c r="G230" s="123">
        <v>0</v>
      </c>
      <c r="H230" s="32">
        <f t="shared" si="23"/>
        <v>0</v>
      </c>
      <c r="I230" s="34">
        <f t="shared" si="23"/>
        <v>0.10058863289855557</v>
      </c>
      <c r="J230" s="35">
        <f t="shared" si="24"/>
        <v>0</v>
      </c>
      <c r="K230" s="36">
        <f>(F230/E230)-1</f>
        <v>0</v>
      </c>
      <c r="L230" s="40"/>
    </row>
    <row r="231" spans="1:12">
      <c r="A231" s="17"/>
      <c r="B231" s="18"/>
      <c r="C231" s="9" t="s">
        <v>143</v>
      </c>
      <c r="D231" s="10" t="s">
        <v>70</v>
      </c>
      <c r="E231" s="10"/>
      <c r="H231" s="124"/>
      <c r="I231" s="124"/>
      <c r="J231" s="5"/>
      <c r="K231" s="5"/>
    </row>
    <row r="232" spans="1:12">
      <c r="A232" s="17"/>
      <c r="B232" s="18"/>
      <c r="D232" s="58"/>
      <c r="E232" s="58"/>
      <c r="F232" s="58"/>
      <c r="G232" s="58"/>
      <c r="H232" s="58"/>
      <c r="I232" s="58"/>
      <c r="J232" s="5"/>
      <c r="K232" s="5"/>
    </row>
    <row r="233" spans="1:12">
      <c r="A233" s="19"/>
      <c r="B233" s="18"/>
      <c r="C233" s="2"/>
      <c r="J233" s="5"/>
      <c r="K233" s="5"/>
    </row>
    <row r="234" spans="1:12">
      <c r="A234" s="17"/>
      <c r="B234" s="18"/>
      <c r="D234" s="31"/>
      <c r="E234" s="31"/>
      <c r="F234" s="61"/>
      <c r="G234" s="61"/>
      <c r="H234" s="61"/>
      <c r="I234" s="61"/>
      <c r="J234" s="5"/>
      <c r="K234" s="5"/>
    </row>
    <row r="235" spans="1:12">
      <c r="A235" s="7"/>
      <c r="C235" s="19"/>
      <c r="D235" s="31"/>
      <c r="E235" s="31"/>
      <c r="F235" s="61"/>
      <c r="G235" s="61"/>
      <c r="H235" s="61"/>
      <c r="I235" s="61"/>
      <c r="J235" s="5"/>
      <c r="K235" s="5"/>
    </row>
    <row r="236" spans="1:12">
      <c r="A236" s="125"/>
      <c r="C236" s="19"/>
      <c r="D236" s="31"/>
      <c r="E236" s="31"/>
      <c r="F236" s="61"/>
      <c r="G236" s="61"/>
      <c r="H236" s="61"/>
      <c r="I236" s="61"/>
      <c r="J236" s="5"/>
      <c r="K236" s="5"/>
    </row>
    <row r="237" spans="1:12">
      <c r="A237" s="17"/>
      <c r="B237" s="18"/>
      <c r="C237" s="19"/>
      <c r="D237" s="31"/>
      <c r="E237" s="31"/>
      <c r="F237" s="61"/>
      <c r="G237" s="61"/>
      <c r="H237" s="61"/>
      <c r="I237" s="61"/>
      <c r="J237" s="5"/>
      <c r="K237" s="5"/>
    </row>
    <row r="238" spans="1:12">
      <c r="A238" s="58"/>
      <c r="B238" s="58"/>
      <c r="C238" s="19"/>
      <c r="D238" s="18"/>
      <c r="E238" s="18"/>
      <c r="F238" s="19"/>
      <c r="G238" s="19"/>
      <c r="H238" s="19"/>
      <c r="I238" s="19"/>
      <c r="J238" s="5"/>
      <c r="K238" s="5"/>
    </row>
    <row r="239" spans="1:12">
      <c r="A239" s="2"/>
      <c r="B239" s="2"/>
      <c r="C239" s="19"/>
      <c r="D239" s="18"/>
      <c r="E239" s="18"/>
      <c r="F239" s="19"/>
      <c r="G239" s="19"/>
      <c r="H239" s="19"/>
      <c r="I239" s="19"/>
      <c r="J239" s="5"/>
      <c r="K239" s="5"/>
    </row>
    <row r="240" spans="1:12">
      <c r="A240" s="2"/>
      <c r="B240" s="2"/>
      <c r="C240" s="19"/>
      <c r="D240" s="18"/>
      <c r="E240" s="18"/>
      <c r="F240" s="19"/>
      <c r="G240" s="19"/>
      <c r="H240" s="19"/>
      <c r="I240" s="19"/>
      <c r="J240" s="5"/>
      <c r="K240" s="5"/>
    </row>
    <row r="241" spans="1:11">
      <c r="A241" s="18"/>
      <c r="B241" s="18"/>
      <c r="C241" s="19"/>
      <c r="D241" s="18"/>
      <c r="E241" s="18"/>
      <c r="F241" s="19"/>
      <c r="G241" s="19"/>
      <c r="H241" s="19"/>
      <c r="I241" s="19"/>
      <c r="J241" s="5"/>
      <c r="K241" s="5"/>
    </row>
    <row r="242" spans="1:11">
      <c r="A242" s="18"/>
      <c r="B242" s="18"/>
      <c r="C242" s="19"/>
      <c r="D242" s="18"/>
      <c r="E242" s="18"/>
      <c r="F242" s="19"/>
      <c r="G242" s="19"/>
      <c r="H242" s="19"/>
      <c r="I242" s="19"/>
      <c r="J242" s="5"/>
      <c r="K242" s="5"/>
    </row>
    <row r="243" spans="1:11">
      <c r="A243" s="18"/>
      <c r="B243" s="18"/>
      <c r="C243" s="9"/>
      <c r="D243" s="18"/>
      <c r="E243" s="18"/>
      <c r="F243" s="19"/>
      <c r="G243" s="19"/>
      <c r="H243" s="19"/>
      <c r="I243" s="19"/>
      <c r="J243" s="5"/>
      <c r="K243" s="5"/>
    </row>
    <row r="244" spans="1:11">
      <c r="A244" s="18"/>
      <c r="B244" s="18"/>
      <c r="C244" s="9"/>
      <c r="D244" s="18"/>
      <c r="E244" s="18"/>
      <c r="F244" s="19"/>
      <c r="G244" s="19"/>
      <c r="H244" s="19"/>
      <c r="I244" s="19"/>
      <c r="J244" s="5"/>
      <c r="K244" s="5"/>
    </row>
    <row r="245" spans="1:11">
      <c r="A245" s="18"/>
      <c r="B245" s="18"/>
      <c r="C245" s="9"/>
      <c r="D245" s="18"/>
      <c r="E245" s="18"/>
      <c r="F245" s="19"/>
      <c r="G245" s="19"/>
      <c r="H245" s="19"/>
      <c r="I245" s="19"/>
      <c r="J245" s="5"/>
      <c r="K245" s="5"/>
    </row>
    <row r="246" spans="1:11">
      <c r="A246" s="18"/>
      <c r="B246" s="18"/>
      <c r="C246" s="9"/>
      <c r="D246" s="18"/>
      <c r="E246" s="18"/>
      <c r="F246" s="19"/>
      <c r="G246" s="19"/>
      <c r="H246" s="19"/>
      <c r="I246" s="19"/>
      <c r="J246" s="5"/>
      <c r="K246" s="5"/>
    </row>
    <row r="247" spans="1:11">
      <c r="A247" s="18"/>
      <c r="B247" s="18"/>
      <c r="C247" s="9"/>
      <c r="D247" s="18"/>
      <c r="E247" s="18"/>
      <c r="F247" s="19"/>
      <c r="G247" s="19"/>
      <c r="H247" s="19"/>
      <c r="I247" s="19"/>
      <c r="J247" s="5"/>
      <c r="K247" s="5"/>
    </row>
    <row r="248" spans="1:11">
      <c r="A248" s="18"/>
      <c r="B248" s="18"/>
      <c r="C248" s="9"/>
      <c r="D248" s="18"/>
      <c r="E248" s="18"/>
      <c r="F248" s="19"/>
      <c r="G248" s="19"/>
      <c r="H248" s="19"/>
      <c r="I248" s="19"/>
      <c r="J248" s="5"/>
      <c r="K248" s="5"/>
    </row>
    <row r="249" spans="1:11">
      <c r="A249" s="18"/>
      <c r="B249" s="18"/>
      <c r="C249" s="9"/>
      <c r="D249" s="18"/>
      <c r="E249" s="18"/>
      <c r="F249" s="19"/>
      <c r="G249" s="19"/>
      <c r="H249" s="19"/>
      <c r="I249" s="19"/>
      <c r="J249" s="5"/>
      <c r="K249" s="5"/>
    </row>
    <row r="250" spans="1:11">
      <c r="A250" s="18"/>
      <c r="B250" s="18"/>
      <c r="C250" s="19"/>
      <c r="D250" s="18"/>
      <c r="E250" s="18"/>
      <c r="F250" s="19"/>
      <c r="G250" s="19"/>
      <c r="H250" s="19"/>
      <c r="I250" s="19"/>
      <c r="J250" s="5"/>
      <c r="K250" s="5"/>
    </row>
    <row r="251" spans="1:11">
      <c r="A251" s="18"/>
      <c r="B251" s="18"/>
      <c r="C251" s="19"/>
      <c r="D251" s="18"/>
      <c r="E251" s="18"/>
      <c r="F251" s="19"/>
      <c r="G251" s="19"/>
      <c r="H251" s="19"/>
      <c r="I251" s="19"/>
      <c r="J251" s="5"/>
      <c r="K251" s="5"/>
    </row>
    <row r="252" spans="1:11">
      <c r="A252" s="18"/>
      <c r="B252" s="18"/>
      <c r="C252" s="19"/>
      <c r="D252" s="18"/>
      <c r="E252" s="18"/>
      <c r="F252" s="19"/>
      <c r="G252" s="19"/>
      <c r="H252" s="19"/>
      <c r="I252" s="19"/>
      <c r="J252" s="5"/>
      <c r="K252" s="5"/>
    </row>
    <row r="253" spans="1:11">
      <c r="A253" s="18"/>
      <c r="B253" s="18"/>
      <c r="C253" s="19"/>
      <c r="D253" s="18"/>
      <c r="E253" s="18"/>
      <c r="F253" s="19"/>
      <c r="G253" s="19"/>
      <c r="H253" s="19"/>
      <c r="I253" s="19"/>
      <c r="J253" s="5"/>
      <c r="K253" s="5"/>
    </row>
    <row r="254" spans="1:11">
      <c r="A254" s="18"/>
      <c r="B254" s="18"/>
      <c r="C254" s="19"/>
      <c r="D254" s="18"/>
      <c r="E254" s="18"/>
      <c r="F254" s="19"/>
      <c r="G254" s="19"/>
      <c r="H254" s="19"/>
      <c r="I254" s="19"/>
      <c r="J254" s="5"/>
      <c r="K254" s="5"/>
    </row>
    <row r="255" spans="1:11">
      <c r="A255" s="18"/>
      <c r="B255" s="18"/>
      <c r="C255" s="19"/>
      <c r="D255" s="18"/>
      <c r="E255" s="18"/>
      <c r="F255" s="19"/>
      <c r="G255" s="19"/>
      <c r="H255" s="19"/>
      <c r="I255" s="19"/>
      <c r="J255" s="5"/>
      <c r="K255" s="5"/>
    </row>
    <row r="256" spans="1:11">
      <c r="A256" s="18"/>
      <c r="B256" s="18"/>
      <c r="C256" s="19"/>
      <c r="D256" s="18"/>
      <c r="E256" s="18"/>
      <c r="F256" s="19"/>
      <c r="G256" s="19"/>
      <c r="H256" s="19"/>
      <c r="I256" s="19"/>
      <c r="J256" s="5"/>
      <c r="K256" s="5"/>
    </row>
    <row r="257" spans="1:11">
      <c r="A257" s="18"/>
      <c r="B257" s="18"/>
      <c r="C257" s="19"/>
      <c r="D257" s="18"/>
      <c r="E257" s="18"/>
      <c r="F257" s="19"/>
      <c r="G257" s="19"/>
      <c r="H257" s="19"/>
      <c r="I257" s="19"/>
      <c r="J257" s="5"/>
      <c r="K257" s="5"/>
    </row>
    <row r="258" spans="1:11">
      <c r="A258" s="58"/>
      <c r="B258" s="58"/>
      <c r="C258" s="2"/>
      <c r="D258" s="58"/>
      <c r="E258" s="58"/>
      <c r="F258" s="2"/>
      <c r="G258" s="2"/>
      <c r="H258" s="2"/>
      <c r="I258" s="2"/>
      <c r="J258" s="5"/>
      <c r="K258" s="5"/>
    </row>
    <row r="259" spans="1:11">
      <c r="A259" s="58"/>
      <c r="B259" s="58"/>
      <c r="C259" s="19"/>
      <c r="D259" s="58"/>
      <c r="E259" s="58"/>
      <c r="F259" s="2"/>
      <c r="G259" s="2"/>
      <c r="H259" s="2"/>
      <c r="I259" s="2"/>
      <c r="J259" s="5"/>
      <c r="K259" s="5"/>
    </row>
    <row r="260" spans="1:11">
      <c r="A260" s="2"/>
      <c r="B260" s="2"/>
      <c r="C260" s="19"/>
      <c r="D260" s="58"/>
      <c r="E260" s="58"/>
      <c r="F260" s="2"/>
      <c r="G260" s="2"/>
      <c r="H260" s="2"/>
      <c r="I260" s="2"/>
      <c r="J260" s="5"/>
      <c r="K260" s="5"/>
    </row>
    <row r="261" spans="1:11">
      <c r="A261" s="2"/>
      <c r="B261" s="2"/>
      <c r="C261" s="19"/>
      <c r="D261" s="58"/>
      <c r="E261" s="58"/>
      <c r="F261" s="2"/>
      <c r="G261" s="2"/>
      <c r="H261" s="2"/>
      <c r="I261" s="2"/>
      <c r="J261" s="5"/>
      <c r="K261" s="5"/>
    </row>
    <row r="262" spans="1:11">
      <c r="A262" s="2"/>
      <c r="B262" s="2"/>
      <c r="C262" s="19"/>
      <c r="D262" s="58"/>
      <c r="E262" s="58"/>
      <c r="F262" s="2"/>
      <c r="G262" s="2"/>
      <c r="H262" s="2"/>
      <c r="I262" s="2"/>
      <c r="J262" s="5"/>
      <c r="K262" s="5"/>
    </row>
    <row r="263" spans="1:11">
      <c r="A263" s="58"/>
      <c r="B263" s="2"/>
      <c r="C263" s="2"/>
      <c r="D263" s="58"/>
      <c r="E263" s="58"/>
      <c r="F263" s="2"/>
      <c r="G263" s="2"/>
      <c r="H263" s="2"/>
      <c r="I263" s="2"/>
      <c r="J263" s="5"/>
      <c r="K263" s="5"/>
    </row>
    <row r="264" spans="1:11">
      <c r="A264" s="18"/>
      <c r="B264" s="18"/>
      <c r="C264" s="19"/>
      <c r="D264" s="18"/>
      <c r="E264" s="18"/>
      <c r="F264" s="19"/>
      <c r="G264" s="19"/>
      <c r="H264" s="19"/>
      <c r="I264" s="19"/>
      <c r="J264" s="5"/>
      <c r="K264" s="5"/>
    </row>
    <row r="265" spans="1:11">
      <c r="A265" s="18"/>
      <c r="B265" s="18"/>
      <c r="C265" s="2"/>
      <c r="D265" s="18"/>
      <c r="E265" s="18"/>
      <c r="F265" s="19"/>
      <c r="G265" s="19"/>
      <c r="H265" s="19"/>
      <c r="I265" s="19"/>
      <c r="J265" s="5"/>
      <c r="K265" s="5"/>
    </row>
    <row r="266" spans="1:11">
      <c r="A266" s="18"/>
      <c r="B266" s="18"/>
      <c r="C266" s="2"/>
      <c r="D266" s="18"/>
      <c r="E266" s="18"/>
      <c r="F266" s="19"/>
      <c r="G266" s="19"/>
      <c r="H266" s="19"/>
      <c r="I266" s="19"/>
      <c r="J266" s="5"/>
      <c r="K266" s="5"/>
    </row>
    <row r="267" spans="1:11">
      <c r="A267" s="18"/>
      <c r="B267" s="18"/>
      <c r="C267" s="19"/>
      <c r="D267" s="58"/>
      <c r="E267" s="58"/>
      <c r="F267" s="2"/>
      <c r="G267" s="2"/>
      <c r="H267" s="2"/>
      <c r="I267" s="2"/>
      <c r="J267" s="5"/>
      <c r="K267" s="5"/>
    </row>
    <row r="268" spans="1:11">
      <c r="A268" s="18"/>
      <c r="B268" s="18"/>
      <c r="C268" s="19"/>
      <c r="D268" s="58"/>
      <c r="E268" s="58"/>
      <c r="F268" s="2"/>
      <c r="G268" s="2"/>
      <c r="H268" s="2"/>
      <c r="I268" s="2"/>
      <c r="J268" s="5"/>
      <c r="K268" s="5"/>
    </row>
    <row r="269" spans="1:11">
      <c r="A269" s="18"/>
      <c r="B269" s="18"/>
      <c r="C269" s="19"/>
      <c r="D269" s="58"/>
      <c r="E269" s="58"/>
      <c r="F269" s="2"/>
      <c r="G269" s="2"/>
      <c r="H269" s="2"/>
      <c r="I269" s="2"/>
      <c r="J269" s="5"/>
      <c r="K269" s="5"/>
    </row>
    <row r="270" spans="1:11">
      <c r="A270" s="18"/>
      <c r="B270" s="18"/>
      <c r="C270" s="19"/>
      <c r="D270" s="18"/>
      <c r="E270" s="18"/>
      <c r="F270" s="19"/>
      <c r="G270" s="19"/>
      <c r="H270" s="19"/>
      <c r="I270" s="19"/>
      <c r="J270" s="5"/>
      <c r="K270" s="5"/>
    </row>
    <row r="271" spans="1:11">
      <c r="A271" s="18"/>
      <c r="B271" s="18"/>
      <c r="C271" s="19"/>
      <c r="D271" s="18"/>
      <c r="E271" s="18"/>
      <c r="F271" s="19"/>
      <c r="G271" s="19"/>
      <c r="H271" s="19"/>
      <c r="I271" s="19"/>
      <c r="J271" s="5"/>
      <c r="K271" s="5"/>
    </row>
    <row r="272" spans="1:11">
      <c r="A272" s="18"/>
      <c r="B272" s="18"/>
      <c r="C272" s="19"/>
      <c r="D272" s="18"/>
      <c r="E272" s="18"/>
      <c r="F272" s="19"/>
      <c r="G272" s="19"/>
      <c r="H272" s="19"/>
      <c r="I272" s="19"/>
      <c r="J272" s="5"/>
      <c r="K272" s="5"/>
    </row>
    <row r="273" spans="1:11">
      <c r="A273" s="18"/>
      <c r="B273" s="18"/>
      <c r="C273" s="19"/>
      <c r="D273" s="18"/>
      <c r="E273" s="18"/>
      <c r="F273" s="19"/>
      <c r="G273" s="19"/>
      <c r="H273" s="19"/>
      <c r="I273" s="19"/>
      <c r="J273" s="5"/>
      <c r="K273" s="5"/>
    </row>
    <row r="274" spans="1:11">
      <c r="A274" s="18"/>
      <c r="B274" s="18"/>
      <c r="C274" s="19"/>
      <c r="D274" s="18"/>
      <c r="E274" s="18"/>
      <c r="F274" s="19"/>
      <c r="G274" s="19"/>
      <c r="H274" s="19"/>
      <c r="I274" s="19"/>
      <c r="J274" s="5"/>
      <c r="K274" s="5"/>
    </row>
    <row r="275" spans="1:11">
      <c r="A275" s="18" t="s">
        <v>107</v>
      </c>
      <c r="B275" s="18"/>
      <c r="C275" s="19"/>
      <c r="D275" s="18"/>
      <c r="E275" s="18"/>
      <c r="J275" s="5"/>
      <c r="K275" s="5"/>
    </row>
    <row r="276" spans="1:11">
      <c r="A276" s="18"/>
      <c r="B276" s="18"/>
      <c r="C276" s="19"/>
      <c r="D276" s="18"/>
      <c r="E276" s="18"/>
      <c r="J276" s="5"/>
      <c r="K276" s="5"/>
    </row>
    <row r="277" spans="1:11">
      <c r="A277" s="18"/>
      <c r="B277" s="18"/>
      <c r="C277" s="19"/>
      <c r="D277" s="18"/>
      <c r="E277" s="18"/>
      <c r="J277" s="5"/>
      <c r="K277" s="5"/>
    </row>
    <row r="278" spans="1:11">
      <c r="A278" s="18"/>
      <c r="B278" s="18"/>
      <c r="C278" s="19"/>
      <c r="D278" s="58"/>
      <c r="E278" s="58"/>
      <c r="F278" s="2"/>
      <c r="G278" s="2"/>
      <c r="H278" s="2"/>
      <c r="I278" s="2"/>
      <c r="J278" s="5"/>
      <c r="K278" s="5"/>
    </row>
    <row r="279" spans="1:11">
      <c r="A279" s="7"/>
      <c r="C279" s="19"/>
      <c r="D279" s="58"/>
      <c r="E279" s="58"/>
      <c r="F279" s="2"/>
      <c r="G279" s="2"/>
      <c r="H279" s="2"/>
      <c r="I279" s="2"/>
      <c r="J279" s="5"/>
      <c r="K279" s="5"/>
    </row>
    <row r="280" spans="1:11">
      <c r="A280" s="18"/>
      <c r="B280" s="18"/>
      <c r="C280" s="19"/>
      <c r="D280" s="58"/>
      <c r="E280" s="58"/>
      <c r="F280" s="2"/>
      <c r="G280" s="2"/>
      <c r="H280" s="2"/>
      <c r="I280" s="2"/>
      <c r="J280" s="5"/>
      <c r="K280" s="5"/>
    </row>
    <row r="281" spans="1:11">
      <c r="A281" s="18"/>
      <c r="B281" s="18"/>
      <c r="C281" s="19"/>
      <c r="D281" s="18"/>
      <c r="E281" s="18"/>
      <c r="F281" s="19"/>
      <c r="G281" s="19"/>
      <c r="H281" s="19"/>
      <c r="I281" s="19"/>
      <c r="J281" s="5"/>
      <c r="K281" s="5"/>
    </row>
    <row r="282" spans="1:11">
      <c r="A282" s="18"/>
      <c r="B282" s="18"/>
      <c r="C282" s="19"/>
      <c r="D282" s="18"/>
      <c r="E282" s="18"/>
      <c r="F282" s="19"/>
      <c r="G282" s="19"/>
      <c r="H282" s="19"/>
      <c r="I282" s="19"/>
      <c r="J282" s="5"/>
      <c r="K282" s="5"/>
    </row>
    <row r="283" spans="1:11">
      <c r="A283" s="18"/>
      <c r="B283" s="18"/>
      <c r="C283" s="19"/>
      <c r="D283" s="18"/>
      <c r="E283" s="18"/>
      <c r="F283" s="19"/>
      <c r="G283" s="19"/>
      <c r="H283" s="19"/>
      <c r="I283" s="19"/>
      <c r="J283" s="5"/>
      <c r="K283" s="5"/>
    </row>
    <row r="284" spans="1:11">
      <c r="A284" s="18"/>
      <c r="B284" s="18"/>
      <c r="C284" s="19"/>
      <c r="J284" s="5"/>
      <c r="K284" s="5"/>
    </row>
    <row r="285" spans="1:11">
      <c r="A285" s="18"/>
      <c r="B285" s="18"/>
      <c r="C285" s="19"/>
      <c r="J285" s="5"/>
      <c r="K285" s="5"/>
    </row>
    <row r="286" spans="1:11">
      <c r="A286" s="18"/>
      <c r="B286" s="18"/>
      <c r="C286" s="19"/>
      <c r="J286" s="5"/>
      <c r="K286" s="5"/>
    </row>
    <row r="287" spans="1:11">
      <c r="A287" s="18"/>
      <c r="B287" s="18"/>
      <c r="C287" s="19"/>
      <c r="J287" s="5"/>
      <c r="K287" s="5"/>
    </row>
    <row r="288" spans="1:11">
      <c r="A288" s="18"/>
      <c r="B288" s="18"/>
      <c r="C288" s="19"/>
      <c r="J288" s="5"/>
      <c r="K288" s="5"/>
    </row>
    <row r="289" spans="1:11">
      <c r="A289" s="18"/>
      <c r="B289" s="18"/>
      <c r="C289" s="19"/>
      <c r="J289" s="5"/>
      <c r="K289" s="5"/>
    </row>
    <row r="290" spans="1:11">
      <c r="A290" s="18"/>
      <c r="B290" s="18"/>
      <c r="C290" s="19"/>
      <c r="J290" s="5"/>
      <c r="K290" s="5"/>
    </row>
    <row r="291" spans="1:11">
      <c r="A291" s="18"/>
      <c r="B291" s="18"/>
      <c r="C291" s="19"/>
      <c r="J291" s="5"/>
      <c r="K291" s="5"/>
    </row>
    <row r="292" spans="1:11" ht="15.6">
      <c r="A292" s="10"/>
      <c r="B292" s="9"/>
      <c r="C292" s="9"/>
      <c r="D292" s="10"/>
      <c r="E292" s="10"/>
      <c r="F292" s="91"/>
      <c r="G292" s="91"/>
      <c r="H292" s="91"/>
      <c r="I292" s="91"/>
      <c r="J292" s="126"/>
      <c r="K292" s="126"/>
    </row>
    <row r="293" spans="1:11" ht="15.6">
      <c r="A293" s="10"/>
      <c r="B293" s="9"/>
      <c r="C293" s="9"/>
      <c r="D293" s="10"/>
      <c r="E293" s="10"/>
      <c r="F293" s="91"/>
      <c r="G293" s="91"/>
      <c r="H293" s="91"/>
      <c r="I293" s="91"/>
      <c r="J293" s="126"/>
      <c r="K293" s="126"/>
    </row>
    <row r="294" spans="1:11" ht="15.6">
      <c r="A294" s="10"/>
      <c r="B294" s="9"/>
      <c r="C294" s="9"/>
      <c r="D294" s="10"/>
      <c r="E294" s="10"/>
      <c r="F294" s="91"/>
      <c r="G294" s="91"/>
      <c r="H294" s="91"/>
      <c r="I294" s="91"/>
      <c r="J294" s="126"/>
      <c r="K294" s="126"/>
    </row>
    <row r="295" spans="1:11">
      <c r="A295" s="7"/>
      <c r="B295" s="9"/>
      <c r="C295" s="9"/>
      <c r="D295" s="10"/>
      <c r="E295" s="10"/>
      <c r="F295" s="9"/>
      <c r="G295" s="9"/>
      <c r="H295" s="9"/>
      <c r="I295" s="9"/>
      <c r="J295" s="126"/>
      <c r="K295" s="126"/>
    </row>
    <row r="296" spans="1:11">
      <c r="A296" s="10"/>
      <c r="B296" s="9"/>
      <c r="C296" s="9"/>
      <c r="D296" s="127"/>
      <c r="E296" s="127"/>
      <c r="F296" s="128"/>
      <c r="G296" s="128"/>
      <c r="H296" s="128"/>
      <c r="I296" s="128"/>
      <c r="J296" s="126"/>
      <c r="K296" s="126"/>
    </row>
    <row r="297" spans="1:11">
      <c r="A297" s="10"/>
      <c r="B297" s="9"/>
      <c r="C297" s="9"/>
      <c r="D297" s="127"/>
      <c r="E297" s="127"/>
      <c r="F297" s="128"/>
      <c r="G297" s="128"/>
      <c r="H297" s="128"/>
      <c r="I297" s="128"/>
      <c r="J297" s="126"/>
      <c r="K297" s="126"/>
    </row>
    <row r="298" spans="1:11">
      <c r="A298" s="10"/>
      <c r="B298" s="9"/>
      <c r="C298" s="9"/>
      <c r="D298" s="127"/>
      <c r="E298" s="127"/>
      <c r="F298" s="128"/>
      <c r="G298" s="128"/>
      <c r="H298" s="128"/>
      <c r="I298" s="128"/>
      <c r="J298" s="126"/>
      <c r="K298" s="126"/>
    </row>
    <row r="299" spans="1:11">
      <c r="A299" s="10"/>
      <c r="B299" s="9"/>
      <c r="C299" s="9"/>
      <c r="D299" s="127"/>
      <c r="E299" s="127"/>
      <c r="F299" s="128"/>
      <c r="G299" s="128"/>
      <c r="H299" s="128"/>
      <c r="I299" s="128"/>
      <c r="J299" s="126"/>
      <c r="K299" s="126"/>
    </row>
    <row r="300" spans="1:11">
      <c r="A300" s="10"/>
      <c r="B300" s="9"/>
      <c r="C300" s="9"/>
      <c r="D300" s="127"/>
      <c r="E300" s="127"/>
      <c r="F300" s="128"/>
      <c r="G300" s="128"/>
      <c r="H300" s="128"/>
      <c r="I300" s="128"/>
      <c r="J300" s="126"/>
      <c r="K300" s="126"/>
    </row>
    <row r="301" spans="1:11">
      <c r="A301" s="10"/>
      <c r="B301" s="9"/>
      <c r="C301" s="9"/>
      <c r="D301" s="127"/>
      <c r="E301" s="127"/>
      <c r="F301" s="128"/>
      <c r="G301" s="128"/>
      <c r="H301" s="128"/>
      <c r="I301" s="128"/>
      <c r="J301" s="126"/>
      <c r="K301" s="126"/>
    </row>
    <row r="302" spans="1:11">
      <c r="A302" s="10"/>
      <c r="B302" s="9"/>
      <c r="C302" s="9"/>
      <c r="D302" s="127"/>
      <c r="E302" s="127"/>
      <c r="F302" s="128"/>
      <c r="G302" s="128"/>
      <c r="H302" s="128"/>
      <c r="I302" s="128"/>
      <c r="J302" s="126"/>
      <c r="K302" s="126"/>
    </row>
    <row r="303" spans="1:11">
      <c r="A303" s="10"/>
      <c r="B303" s="9"/>
      <c r="C303" s="9"/>
      <c r="D303" s="127"/>
      <c r="E303" s="127"/>
      <c r="F303" s="128"/>
      <c r="G303" s="128"/>
      <c r="H303" s="128"/>
      <c r="I303" s="128"/>
      <c r="J303" s="126"/>
      <c r="K303" s="126"/>
    </row>
    <row r="304" spans="1:11" ht="15.6">
      <c r="A304" s="7"/>
      <c r="B304" s="18"/>
      <c r="C304" s="3"/>
      <c r="D304" s="4"/>
      <c r="E304" s="4"/>
      <c r="F304" s="61"/>
      <c r="G304" s="61"/>
      <c r="H304" s="61"/>
      <c r="I304" s="61"/>
      <c r="J304" s="126"/>
      <c r="K304" s="126"/>
    </row>
    <row r="305" spans="1:11" ht="15.6">
      <c r="A305" s="17"/>
      <c r="B305" s="18"/>
      <c r="C305" s="3"/>
      <c r="D305" s="10"/>
      <c r="E305" s="10"/>
      <c r="F305" s="61"/>
      <c r="G305" s="61"/>
      <c r="H305" s="61"/>
      <c r="I305" s="61"/>
      <c r="J305" s="126"/>
      <c r="K305" s="126"/>
    </row>
    <row r="306" spans="1:11">
      <c r="A306" s="17"/>
      <c r="B306" s="18"/>
      <c r="C306" s="2"/>
      <c r="D306" s="87"/>
      <c r="E306" s="87"/>
      <c r="F306" s="129"/>
      <c r="G306" s="129"/>
      <c r="H306" s="129"/>
      <c r="I306" s="129"/>
      <c r="J306" s="126"/>
      <c r="K306" s="126"/>
    </row>
    <row r="307" spans="1:11">
      <c r="A307" s="17"/>
      <c r="B307" s="18"/>
      <c r="C307" s="2"/>
      <c r="D307" s="15"/>
      <c r="E307" s="15"/>
      <c r="F307" s="31"/>
      <c r="G307" s="31"/>
      <c r="H307" s="31"/>
      <c r="I307" s="31"/>
      <c r="J307" s="126"/>
      <c r="K307" s="126"/>
    </row>
    <row r="308" spans="1:11">
      <c r="A308" s="17"/>
      <c r="B308" s="18"/>
      <c r="C308" s="2"/>
      <c r="D308" s="31"/>
      <c r="E308" s="31"/>
      <c r="F308" s="61"/>
      <c r="G308" s="61"/>
      <c r="H308" s="61"/>
      <c r="I308" s="61"/>
      <c r="J308" s="126"/>
      <c r="K308" s="126"/>
    </row>
    <row r="309" spans="1:11" ht="15.6">
      <c r="A309" s="17"/>
      <c r="B309" s="18"/>
      <c r="C309" s="2"/>
      <c r="D309" s="93"/>
      <c r="E309" s="93"/>
      <c r="F309" s="61"/>
      <c r="G309" s="61"/>
      <c r="H309" s="61"/>
      <c r="I309" s="61"/>
      <c r="J309" s="126"/>
      <c r="K309" s="126"/>
    </row>
    <row r="310" spans="1:11">
      <c r="A310" s="17"/>
      <c r="B310" s="18"/>
      <c r="C310" s="2"/>
      <c r="D310" s="18"/>
      <c r="E310" s="18"/>
      <c r="F310" s="61"/>
      <c r="G310" s="61"/>
      <c r="H310" s="61"/>
      <c r="I310" s="61"/>
      <c r="J310" s="126"/>
      <c r="K310" s="126"/>
    </row>
    <row r="311" spans="1:11">
      <c r="A311" s="17"/>
      <c r="B311" s="18"/>
      <c r="C311" s="2"/>
      <c r="D311" s="31"/>
      <c r="E311" s="31"/>
      <c r="F311" s="61"/>
      <c r="G311" s="61"/>
      <c r="H311" s="61"/>
      <c r="I311" s="61"/>
      <c r="J311" s="126"/>
      <c r="K311" s="126"/>
    </row>
    <row r="312" spans="1:11">
      <c r="A312" s="10"/>
      <c r="B312" s="9"/>
      <c r="C312" s="9"/>
      <c r="D312" s="127"/>
      <c r="E312" s="127"/>
      <c r="F312" s="128"/>
      <c r="G312" s="128"/>
      <c r="H312" s="128"/>
      <c r="I312" s="128"/>
      <c r="J312" s="126"/>
      <c r="K312" s="126"/>
    </row>
    <row r="313" spans="1:11">
      <c r="A313" s="10"/>
      <c r="B313" s="9"/>
      <c r="C313" s="9"/>
      <c r="D313" s="127"/>
      <c r="E313" s="127"/>
      <c r="F313" s="128"/>
      <c r="G313" s="128"/>
      <c r="H313" s="128"/>
      <c r="I313" s="128"/>
      <c r="J313" s="126"/>
      <c r="K313" s="126"/>
    </row>
    <row r="314" spans="1:11">
      <c r="A314" s="10"/>
      <c r="B314" s="9"/>
      <c r="C314" s="9"/>
      <c r="D314" s="127"/>
      <c r="E314" s="127"/>
      <c r="F314" s="128"/>
      <c r="G314" s="128"/>
      <c r="H314" s="128"/>
      <c r="I314" s="128"/>
      <c r="J314" s="126"/>
      <c r="K314" s="126"/>
    </row>
    <row r="315" spans="1:11">
      <c r="A315" s="10"/>
      <c r="B315" s="128"/>
      <c r="C315" s="9"/>
      <c r="D315" s="127"/>
      <c r="E315" s="127"/>
      <c r="F315" s="128"/>
      <c r="G315" s="128"/>
      <c r="H315" s="128"/>
      <c r="I315" s="128"/>
      <c r="J315" s="126"/>
      <c r="K315" s="126"/>
    </row>
    <row r="316" spans="1:11">
      <c r="A316" s="10"/>
      <c r="B316" s="128"/>
      <c r="C316" s="9"/>
      <c r="D316" s="127"/>
      <c r="E316" s="127"/>
      <c r="F316" s="128"/>
      <c r="G316" s="128"/>
      <c r="H316" s="128"/>
      <c r="I316" s="128"/>
      <c r="J316" s="126"/>
      <c r="K316" s="126"/>
    </row>
    <row r="317" spans="1:11">
      <c r="A317" s="10"/>
      <c r="B317" s="128"/>
      <c r="C317" s="9"/>
      <c r="D317" s="127"/>
      <c r="E317" s="127"/>
      <c r="F317" s="128"/>
      <c r="G317" s="128"/>
      <c r="H317" s="128"/>
      <c r="I317" s="128"/>
      <c r="J317" s="126"/>
      <c r="K317" s="126"/>
    </row>
    <row r="318" spans="1:11">
      <c r="A318" s="10"/>
      <c r="B318" s="128"/>
      <c r="C318" s="9"/>
      <c r="D318" s="127"/>
      <c r="E318" s="127"/>
      <c r="F318" s="128"/>
      <c r="G318" s="128"/>
      <c r="H318" s="128"/>
      <c r="I318" s="128"/>
      <c r="J318" s="126"/>
      <c r="K318" s="126"/>
    </row>
    <row r="319" spans="1:11">
      <c r="A319" s="10"/>
      <c r="B319" s="128"/>
      <c r="C319" s="9"/>
      <c r="D319" s="127"/>
      <c r="E319" s="127"/>
      <c r="F319" s="128"/>
      <c r="G319" s="128"/>
      <c r="H319" s="128"/>
      <c r="I319" s="128"/>
      <c r="J319" s="126"/>
      <c r="K319" s="126"/>
    </row>
    <row r="320" spans="1:11">
      <c r="A320" s="10"/>
      <c r="B320" s="128"/>
      <c r="C320" s="9"/>
      <c r="D320" s="127"/>
      <c r="E320" s="127"/>
      <c r="F320" s="128"/>
      <c r="G320" s="128"/>
      <c r="H320" s="128"/>
      <c r="I320" s="128"/>
      <c r="J320" s="126"/>
      <c r="K320" s="126"/>
    </row>
    <row r="321" spans="1:11">
      <c r="A321" s="10"/>
      <c r="B321" s="128"/>
      <c r="C321" s="9"/>
      <c r="D321" s="127"/>
      <c r="E321" s="127"/>
      <c r="F321" s="128"/>
      <c r="G321" s="128"/>
      <c r="H321" s="128"/>
      <c r="I321" s="128"/>
      <c r="J321" s="126"/>
      <c r="K321" s="126"/>
    </row>
    <row r="322" spans="1:11">
      <c r="A322" s="127"/>
      <c r="B322" s="128"/>
      <c r="C322" s="128"/>
      <c r="D322" s="127"/>
      <c r="E322" s="127"/>
      <c r="F322" s="128"/>
      <c r="G322" s="128"/>
      <c r="H322" s="128"/>
      <c r="I322" s="128"/>
      <c r="J322" s="126"/>
      <c r="K322" s="126"/>
    </row>
    <row r="323" spans="1:11">
      <c r="A323" s="127"/>
      <c r="B323" s="128"/>
      <c r="C323" s="128"/>
      <c r="D323" s="127"/>
      <c r="E323" s="127"/>
      <c r="F323" s="128"/>
      <c r="G323" s="128"/>
      <c r="H323" s="128"/>
      <c r="I323" s="128"/>
      <c r="J323" s="126"/>
      <c r="K323" s="126"/>
    </row>
    <row r="324" spans="1:11">
      <c r="A324" s="127"/>
      <c r="B324" s="128"/>
      <c r="C324" s="128"/>
      <c r="D324" s="127"/>
      <c r="E324" s="127"/>
      <c r="F324" s="128"/>
      <c r="G324" s="128"/>
      <c r="H324" s="128"/>
      <c r="I324" s="128"/>
      <c r="J324" s="126"/>
      <c r="K324" s="126"/>
    </row>
    <row r="325" spans="1:11">
      <c r="A325" s="127"/>
      <c r="B325" s="128"/>
      <c r="C325" s="128"/>
      <c r="D325" s="127"/>
      <c r="E325" s="127"/>
      <c r="F325" s="128"/>
      <c r="G325" s="128"/>
      <c r="H325" s="128"/>
      <c r="I325" s="128"/>
      <c r="J325" s="126"/>
      <c r="K325" s="126"/>
    </row>
    <row r="326" spans="1:11">
      <c r="A326" s="127"/>
      <c r="B326" s="128"/>
      <c r="C326" s="128"/>
      <c r="D326" s="127"/>
      <c r="E326" s="127"/>
      <c r="F326" s="128"/>
      <c r="G326" s="128"/>
      <c r="H326" s="128"/>
      <c r="I326" s="128"/>
      <c r="J326" s="126"/>
      <c r="K326" s="126"/>
    </row>
    <row r="327" spans="1:11">
      <c r="A327" s="10"/>
      <c r="B327" s="9"/>
      <c r="D327" s="127"/>
      <c r="E327" s="127"/>
      <c r="F327" s="128"/>
      <c r="G327" s="128"/>
      <c r="H327" s="128"/>
      <c r="I327" s="128"/>
      <c r="J327" s="126"/>
      <c r="K327" s="126"/>
    </row>
    <row r="328" spans="1:11">
      <c r="A328" s="10"/>
      <c r="D328" s="10"/>
      <c r="E328" s="10"/>
      <c r="F328" s="9"/>
      <c r="G328" s="9"/>
      <c r="H328" s="9"/>
      <c r="I328" s="9"/>
      <c r="J328" s="126"/>
      <c r="K328" s="126"/>
    </row>
    <row r="329" spans="1:11">
      <c r="A329" s="10"/>
      <c r="D329" s="130"/>
      <c r="E329" s="130"/>
      <c r="F329" s="9"/>
      <c r="G329" s="9"/>
      <c r="H329" s="9"/>
      <c r="I329" s="9"/>
      <c r="J329" s="126"/>
      <c r="K329" s="126"/>
    </row>
    <row r="330" spans="1:11" ht="15.6">
      <c r="A330" s="10"/>
      <c r="B330" s="9"/>
      <c r="C330" s="131"/>
      <c r="D330" s="130"/>
      <c r="E330" s="130"/>
      <c r="F330" s="9"/>
      <c r="G330" s="9"/>
      <c r="H330" s="9"/>
      <c r="I330" s="9"/>
      <c r="J330" s="126"/>
      <c r="K330" s="126"/>
    </row>
    <row r="331" spans="1:11" ht="15.6">
      <c r="A331" s="9"/>
      <c r="B331" s="9"/>
      <c r="C331" s="131"/>
      <c r="D331" s="130"/>
      <c r="E331" s="130"/>
      <c r="F331" s="9"/>
      <c r="G331" s="9"/>
      <c r="H331" s="9"/>
      <c r="I331" s="9"/>
      <c r="J331" s="126"/>
      <c r="K331" s="126"/>
    </row>
    <row r="332" spans="1:11" ht="15.6">
      <c r="A332" s="9"/>
      <c r="B332" s="9"/>
      <c r="C332" s="131"/>
      <c r="D332" s="132"/>
      <c r="E332" s="132"/>
      <c r="F332" s="9"/>
      <c r="G332" s="9"/>
      <c r="H332" s="9"/>
      <c r="I332" s="9"/>
      <c r="J332" s="126"/>
      <c r="K332" s="126"/>
    </row>
    <row r="333" spans="1:11" ht="15.6">
      <c r="A333" s="9"/>
      <c r="B333" s="9"/>
      <c r="C333" s="131"/>
      <c r="D333" s="130"/>
      <c r="E333" s="130"/>
      <c r="F333" s="9"/>
      <c r="G333" s="9"/>
      <c r="H333" s="9"/>
      <c r="I333" s="9"/>
      <c r="J333" s="126"/>
      <c r="K333" s="126"/>
    </row>
    <row r="334" spans="1:11" ht="15.6">
      <c r="A334" s="9"/>
      <c r="B334" s="9"/>
      <c r="C334" s="131"/>
      <c r="D334" s="130"/>
      <c r="E334" s="130"/>
      <c r="F334" s="9"/>
      <c r="G334" s="9"/>
      <c r="H334" s="9"/>
      <c r="I334" s="9"/>
      <c r="J334" s="126"/>
      <c r="K334" s="126"/>
    </row>
    <row r="335" spans="1:11">
      <c r="A335" s="7"/>
      <c r="D335" s="133"/>
      <c r="E335" s="133"/>
    </row>
    <row r="336" spans="1:1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</sheetData>
  <mergeCells count="8">
    <mergeCell ref="A171:L171"/>
    <mergeCell ref="A173:L173"/>
    <mergeCell ref="A2:L2"/>
    <mergeCell ref="A4:L4"/>
    <mergeCell ref="A49:L49"/>
    <mergeCell ref="A51:L51"/>
    <mergeCell ref="A107:L107"/>
    <mergeCell ref="A109:L109"/>
  </mergeCells>
  <pageMargins left="0.5" right="0.5" top="0.5" bottom="0.7" header="0.25" footer="0.33"/>
  <pageSetup scale="45" fitToHeight="4" orientation="landscape" r:id="rId1"/>
  <headerFooter alignWithMargins="0"/>
  <rowBreaks count="3" manualBreakCount="3">
    <brk id="47" max="7" man="1"/>
    <brk id="105" max="7" man="1"/>
    <brk id="1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</vt:lpstr>
      <vt:lpstr>'Data '!Print_Area</vt:lpstr>
    </vt:vector>
  </TitlesOfParts>
  <Company>OGE Energy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Siharath, Christy</dc:creator>
  <cp:lastModifiedBy>Siharath, Christy</cp:lastModifiedBy>
  <dcterms:created xsi:type="dcterms:W3CDTF">2024-11-05T14:41:31Z</dcterms:created>
  <dcterms:modified xsi:type="dcterms:W3CDTF">2024-11-05T14:42:40Z</dcterms:modified>
</cp:coreProperties>
</file>